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3912\Desktop\"/>
    </mc:Choice>
  </mc:AlternateContent>
  <workbookProtection workbookAlgorithmName="SHA-512" workbookHashValue="ARLLCznCjRIg/CfxqEH3/lL9nQBPEiQ/IC9Zvkp4Ncsr1hgeG+wGHhdh4CusCIKCRRAd3V5oMXnRNZwDdoVz1g==" workbookSaltValue="RWOmVlfT45i4FiA/dR/EaQ==" workbookSpinCount="100000" lockStructure="1"/>
  <bookViews>
    <workbookView xWindow="0" yWindow="0" windowWidth="20490" windowHeight="7050" firstSheet="2" activeTab="2"/>
  </bookViews>
  <sheets>
    <sheet name="FIXED RATE back up" sheetId="36" state="hidden" r:id="rId1"/>
    <sheet name="Designer Float" sheetId="34" state="hidden" r:id="rId2"/>
    <sheet name="FLOATING RATE" sheetId="35" r:id="rId3"/>
    <sheet name="Floating to Fixed" sheetId="22" state="hidden" r:id="rId4"/>
    <sheet name="2" sheetId="19" state="hidden" r:id="rId5"/>
    <sheet name="3" sheetId="25" state="hidden" r:id="rId6"/>
    <sheet name="4" sheetId="26" state="hidden" r:id="rId7"/>
    <sheet name="5" sheetId="24" state="hidden" r:id="rId8"/>
    <sheet name="6" sheetId="27" state="hidden" r:id="rId9"/>
    <sheet name="7" sheetId="28" state="hidden" r:id="rId10"/>
    <sheet name="8" sheetId="29" state="hidden" r:id="rId11"/>
    <sheet name="9" sheetId="30" state="hidden" r:id="rId12"/>
    <sheet name="10" sheetId="31" state="hidden" r:id="rId13"/>
    <sheet name="Sheet1" sheetId="21" state="hidden" r:id="rId14"/>
    <sheet name="Table 2" sheetId="20" state="hidden" r:id="rId15"/>
  </sheets>
  <definedNames>
    <definedName name="coverage" localSheetId="0">'FIXED RATE back up'!$W$260:$W$272</definedName>
    <definedName name="coverage">#REF!</definedName>
    <definedName name="Mode" localSheetId="0">'FIXED RATE back up'!$V$260:$V$272</definedName>
    <definedName name="Mode">#REF!</definedName>
    <definedName name="Mode1" localSheetId="0">'FIXED RATE back up'!$M$263:$M$264</definedName>
    <definedName name="Mode1">#REF!</definedName>
    <definedName name="Mode2" localSheetId="0">'FIXED RATE back up'!$M$270:$M$271</definedName>
    <definedName name="Mode2">#REF!</definedName>
    <definedName name="mode3" localSheetId="0">'FIXED RATE back up'!$M$275:$M$276</definedName>
    <definedName name="mode3">#REF!</definedName>
    <definedName name="_xlnm.Print_Area" localSheetId="1">'Designer Float'!$B$13:$S$318</definedName>
    <definedName name="_xlnm.Print_Area" localSheetId="0">'FIXED RATE back up'!$B$2:$V$273</definedName>
    <definedName name="_xlnm.Print_Area" localSheetId="2">'FLOATING RATE'!$B$13:$T$180</definedName>
    <definedName name="Program" localSheetId="0">'FIXED RATE back up'!$U$260:$U$267</definedName>
    <definedName name="Program">#REF!</definedName>
    <definedName name="Rate1" localSheetId="0">'FIXED RATE back up'!$X$260:$X$272</definedName>
    <definedName name="Rate1">#REF!</definedName>
    <definedName name="Rate2" localSheetId="0">'FIXED RATE back up'!$Y$260:$Y$272</definedName>
    <definedName name="Rate2">#REF!</definedName>
    <definedName name="type1" localSheetId="0">'FIXED RATE back up'!$N$263:$N$264</definedName>
    <definedName name="type1">#REF!</definedName>
    <definedName name="type2" localSheetId="0">'FIXED RATE back up'!$N$266:$N$267</definedName>
    <definedName name="type2">#REF!</definedName>
    <definedName name="type3" localSheetId="0">'FIXED RATE back up'!$N$270:$N$271</definedName>
    <definedName name="type3">#REF!</definedName>
    <definedName name="type4" localSheetId="12">#REF!</definedName>
    <definedName name="type4" localSheetId="5">#REF!</definedName>
    <definedName name="type4" localSheetId="6">#REF!</definedName>
    <definedName name="type4" localSheetId="7">#REF!</definedName>
    <definedName name="type4" localSheetId="8">#REF!</definedName>
    <definedName name="type4" localSheetId="9">#REF!</definedName>
    <definedName name="type4" localSheetId="10">#REF!</definedName>
    <definedName name="type4" localSheetId="11">#REF!</definedName>
    <definedName name="type4" localSheetId="1">#REF!</definedName>
    <definedName name="type4" localSheetId="0">'FIXED RATE back up'!#REF!</definedName>
    <definedName name="type4" localSheetId="2">#REF!</definedName>
    <definedName name="type4">#REF!</definedName>
    <definedName name="type5" localSheetId="0">'FIXED RATE back up'!$N$275:$N$276</definedName>
    <definedName name="type5">#REF!</definedName>
    <definedName name="type6" localSheetId="0">'FIXED RATE back up'!$N$279:$N$280</definedName>
    <definedName name="type6">#REF!</definedName>
  </definedNames>
  <calcPr calcId="162913"/>
</workbook>
</file>

<file path=xl/calcChain.xml><?xml version="1.0" encoding="utf-8"?>
<calcChain xmlns="http://schemas.openxmlformats.org/spreadsheetml/2006/main">
  <c r="AI42" i="35" l="1"/>
  <c r="AH42" i="35"/>
  <c r="AI57" i="35"/>
  <c r="AH57" i="35"/>
  <c r="AI47" i="35"/>
  <c r="AH47" i="35"/>
  <c r="AI22" i="35"/>
  <c r="AH22" i="35"/>
  <c r="C87" i="35" l="1"/>
  <c r="C88" i="35" s="1"/>
  <c r="C89" i="35" s="1"/>
  <c r="C90" i="35" s="1"/>
  <c r="C91" i="35" s="1"/>
  <c r="C92" i="35" s="1"/>
  <c r="C93" i="35" s="1"/>
  <c r="C94" i="35" s="1"/>
  <c r="C95" i="35" s="1"/>
  <c r="C96" i="35" s="1"/>
  <c r="C97" i="35" s="1"/>
  <c r="C98" i="35" s="1"/>
  <c r="C99" i="35" s="1"/>
  <c r="C100" i="35" s="1"/>
  <c r="C101" i="35" s="1"/>
  <c r="C102" i="35" s="1"/>
  <c r="C103" i="35" s="1"/>
  <c r="C104" i="35" s="1"/>
  <c r="C105" i="35" s="1"/>
  <c r="C106" i="35" s="1"/>
  <c r="C107" i="35" s="1"/>
  <c r="C108" i="35" s="1"/>
  <c r="C109" i="35" s="1"/>
  <c r="C110" i="35" s="1"/>
  <c r="C111" i="35" s="1"/>
  <c r="C112" i="35" s="1"/>
  <c r="C113" i="35" s="1"/>
  <c r="C114" i="35" s="1"/>
  <c r="C115" i="35" s="1"/>
  <c r="C116" i="35" s="1"/>
  <c r="C117" i="35" s="1"/>
  <c r="C118" i="35" s="1"/>
  <c r="C119" i="35" s="1"/>
  <c r="C120" i="35" s="1"/>
  <c r="C121" i="35" s="1"/>
  <c r="C122" i="35" s="1"/>
  <c r="C123" i="35" s="1"/>
  <c r="C124" i="35" s="1"/>
  <c r="C125" i="35" s="1"/>
  <c r="C126" i="35" s="1"/>
  <c r="C127" i="35" s="1"/>
  <c r="C128" i="35" s="1"/>
  <c r="C129" i="35" s="1"/>
  <c r="C130" i="35" s="1"/>
  <c r="C131" i="35" s="1"/>
  <c r="C132" i="35" s="1"/>
  <c r="C133" i="35" s="1"/>
  <c r="C134" i="35" s="1"/>
  <c r="C135" i="35" s="1"/>
  <c r="C136" i="35" s="1"/>
  <c r="C137" i="35" s="1"/>
  <c r="C138" i="35" s="1"/>
  <c r="C139" i="35" s="1"/>
  <c r="C140" i="35" s="1"/>
  <c r="C141" i="35" s="1"/>
  <c r="C142" i="35" s="1"/>
  <c r="C143" i="35" s="1"/>
  <c r="C144" i="35" s="1"/>
  <c r="C145" i="35" s="1"/>
  <c r="C146" i="35" s="1"/>
  <c r="C147" i="35" s="1"/>
  <c r="C148" i="35" s="1"/>
  <c r="C149" i="35" s="1"/>
  <c r="C150" i="35" s="1"/>
  <c r="C151" i="35" s="1"/>
  <c r="C152" i="35" s="1"/>
  <c r="C153" i="35" s="1"/>
  <c r="AI55" i="35" l="1"/>
  <c r="AI58" i="35" s="1"/>
  <c r="AH55" i="35"/>
  <c r="AH58" i="35" s="1"/>
  <c r="AI52" i="35"/>
  <c r="AI53" i="35" s="1"/>
  <c r="AH52" i="35"/>
  <c r="AH53" i="35" s="1"/>
  <c r="AI50" i="35"/>
  <c r="AI51" i="35" s="1"/>
  <c r="AH50" i="35"/>
  <c r="AH51" i="35" s="1"/>
  <c r="AI45" i="35"/>
  <c r="AI48" i="35" s="1"/>
  <c r="AH45" i="35"/>
  <c r="AH48" i="35" s="1"/>
  <c r="AI43" i="35"/>
  <c r="AH43" i="35"/>
  <c r="AI41" i="35"/>
  <c r="AH41" i="35"/>
  <c r="AH56" i="35" l="1"/>
  <c r="AH46" i="35"/>
  <c r="AI46" i="35"/>
  <c r="AI56" i="35"/>
  <c r="V25" i="35" l="1"/>
  <c r="AI35" i="35"/>
  <c r="AI37" i="35" s="1"/>
  <c r="AH35" i="35"/>
  <c r="AH37" i="35" s="1"/>
  <c r="AI32" i="35"/>
  <c r="AI33" i="35" s="1"/>
  <c r="AH32" i="35"/>
  <c r="AH33" i="35" s="1"/>
  <c r="AI30" i="35"/>
  <c r="AI31" i="35" s="1"/>
  <c r="AH30" i="35"/>
  <c r="AH31" i="35" s="1"/>
  <c r="AI25" i="35"/>
  <c r="AI27" i="35" s="1"/>
  <c r="AH25" i="35"/>
  <c r="AH27" i="35" s="1"/>
  <c r="AI23" i="35"/>
  <c r="AH23" i="35"/>
  <c r="AI21" i="35"/>
  <c r="AH21" i="35"/>
  <c r="AH26" i="35" l="1"/>
  <c r="AI28" i="35"/>
  <c r="AH36" i="35"/>
  <c r="AH38" i="35"/>
  <c r="AI26" i="35"/>
  <c r="AI36" i="35"/>
  <c r="AI38" i="35"/>
  <c r="AH28" i="35"/>
  <c r="C20" i="36" l="1"/>
  <c r="M20" i="36" s="1"/>
  <c r="I19" i="36"/>
  <c r="H19" i="36"/>
  <c r="C19" i="36"/>
  <c r="M19" i="36" s="1"/>
  <c r="P18" i="36"/>
  <c r="G18" i="36" s="1"/>
  <c r="L18" i="36"/>
  <c r="I18" i="36"/>
  <c r="H18" i="36"/>
  <c r="E18" i="36"/>
  <c r="C18" i="36"/>
  <c r="M18" i="36" s="1"/>
  <c r="D17" i="36"/>
  <c r="P19" i="36" s="1"/>
  <c r="N12" i="36"/>
  <c r="N10" i="36"/>
  <c r="N8" i="36"/>
  <c r="N14" i="36" s="1"/>
  <c r="G19" i="36" l="1"/>
  <c r="F19" i="36"/>
  <c r="E19" i="36"/>
  <c r="D15" i="36"/>
  <c r="H15" i="36"/>
  <c r="D19" i="36"/>
  <c r="P21" i="36" s="1"/>
  <c r="K19" i="36"/>
  <c r="J18" i="36"/>
  <c r="L19" i="36"/>
  <c r="H20" i="36"/>
  <c r="C21" i="36"/>
  <c r="D18" i="36"/>
  <c r="P20" i="36" s="1"/>
  <c r="K18" i="36"/>
  <c r="I20" i="36"/>
  <c r="J20" i="36"/>
  <c r="D20" i="36"/>
  <c r="J19" i="36"/>
  <c r="K257" i="36"/>
  <c r="E257" i="36"/>
  <c r="L247" i="36"/>
  <c r="F247" i="36"/>
  <c r="M237" i="36"/>
  <c r="G237" i="36"/>
  <c r="H227" i="36"/>
  <c r="I217" i="36"/>
  <c r="J257" i="36"/>
  <c r="I247" i="36"/>
  <c r="H237" i="36"/>
  <c r="M227" i="36"/>
  <c r="F227" i="36"/>
  <c r="L217" i="36"/>
  <c r="E217" i="36"/>
  <c r="G257" i="36"/>
  <c r="G247" i="36"/>
  <c r="F237" i="36"/>
  <c r="G227" i="36"/>
  <c r="G217" i="36"/>
  <c r="F257" i="36"/>
  <c r="E247" i="36"/>
  <c r="E237" i="36"/>
  <c r="M257" i="36"/>
  <c r="M247" i="36"/>
  <c r="L237" i="36"/>
  <c r="L257" i="36"/>
  <c r="K247" i="36"/>
  <c r="K237" i="36"/>
  <c r="I257" i="36"/>
  <c r="J247" i="36"/>
  <c r="J237" i="36"/>
  <c r="J227" i="36"/>
  <c r="J217" i="36"/>
  <c r="H257" i="36"/>
  <c r="K227" i="36"/>
  <c r="I227" i="36"/>
  <c r="M217" i="36"/>
  <c r="H247" i="36"/>
  <c r="E227" i="36"/>
  <c r="K217" i="36"/>
  <c r="H217" i="36"/>
  <c r="I237" i="36"/>
  <c r="F217" i="36"/>
  <c r="L227" i="36"/>
  <c r="F18" i="36"/>
  <c r="K20" i="36"/>
  <c r="L20" i="36"/>
  <c r="B6" i="22"/>
  <c r="P227" i="36" l="1"/>
  <c r="P257" i="36"/>
  <c r="P247" i="36"/>
  <c r="P237" i="36"/>
  <c r="P167" i="36"/>
  <c r="P137" i="36"/>
  <c r="P92" i="36"/>
  <c r="P217" i="36"/>
  <c r="P127" i="36"/>
  <c r="P82" i="36"/>
  <c r="P72" i="36"/>
  <c r="P57" i="36"/>
  <c r="P27" i="36"/>
  <c r="P117" i="36"/>
  <c r="P207" i="36"/>
  <c r="P197" i="36"/>
  <c r="P147" i="36"/>
  <c r="P187" i="36"/>
  <c r="P177" i="36"/>
  <c r="P102" i="36"/>
  <c r="P97" i="36"/>
  <c r="P107" i="36"/>
  <c r="P157" i="36"/>
  <c r="P77" i="36"/>
  <c r="P67" i="36"/>
  <c r="P87" i="36"/>
  <c r="P62" i="36"/>
  <c r="P17" i="36"/>
  <c r="P47" i="36"/>
  <c r="P52" i="36"/>
  <c r="P42" i="36"/>
  <c r="P37" i="36"/>
  <c r="P32" i="36"/>
  <c r="P22" i="36"/>
  <c r="G20" i="36"/>
  <c r="E20" i="36"/>
  <c r="F20" i="36"/>
  <c r="G21" i="36"/>
  <c r="F21" i="36"/>
  <c r="E21" i="36"/>
  <c r="M21" i="36"/>
  <c r="C22" i="36"/>
  <c r="H21" i="36"/>
  <c r="L21" i="36"/>
  <c r="K21" i="36"/>
  <c r="D21" i="36"/>
  <c r="J21" i="36"/>
  <c r="I21" i="36"/>
  <c r="R217" i="36"/>
  <c r="R237" i="36"/>
  <c r="R207" i="36"/>
  <c r="R257" i="36"/>
  <c r="R247" i="36"/>
  <c r="R177" i="36"/>
  <c r="R127" i="36"/>
  <c r="R87" i="36"/>
  <c r="R147" i="36"/>
  <c r="R227" i="36"/>
  <c r="R197" i="36"/>
  <c r="R187" i="36"/>
  <c r="R102" i="36"/>
  <c r="R92" i="36"/>
  <c r="R52" i="36"/>
  <c r="R167" i="36"/>
  <c r="R157" i="36"/>
  <c r="R137" i="36"/>
  <c r="R97" i="36"/>
  <c r="R107" i="36"/>
  <c r="R117" i="36"/>
  <c r="R82" i="36"/>
  <c r="R77" i="36"/>
  <c r="R72" i="36"/>
  <c r="R67" i="36"/>
  <c r="R62" i="36"/>
  <c r="R42" i="36"/>
  <c r="R37" i="36"/>
  <c r="R47" i="36"/>
  <c r="R57" i="36"/>
  <c r="R27" i="36"/>
  <c r="R32" i="36"/>
  <c r="R17" i="36"/>
  <c r="R22" i="36"/>
  <c r="V23" i="35"/>
  <c r="V21" i="35"/>
  <c r="V19" i="35"/>
  <c r="R9" i="35"/>
  <c r="R11" i="35" s="1"/>
  <c r="Q9" i="35"/>
  <c r="Q11" i="35" s="1"/>
  <c r="P9" i="35"/>
  <c r="P11" i="35" s="1"/>
  <c r="O9" i="35"/>
  <c r="O11" i="35" s="1"/>
  <c r="N9" i="35"/>
  <c r="N11" i="35" s="1"/>
  <c r="D9" i="35"/>
  <c r="D11" i="35" s="1"/>
  <c r="D31" i="35" s="1"/>
  <c r="R6" i="35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N153" i="35" l="1"/>
  <c r="Q152" i="35"/>
  <c r="N151" i="35"/>
  <c r="Q150" i="35"/>
  <c r="N149" i="35"/>
  <c r="Q148" i="35"/>
  <c r="N147" i="35"/>
  <c r="Q146" i="35"/>
  <c r="N145" i="35"/>
  <c r="Q144" i="35"/>
  <c r="N143" i="35"/>
  <c r="Q142" i="35"/>
  <c r="N141" i="35"/>
  <c r="Q140" i="35"/>
  <c r="N139" i="35"/>
  <c r="Q138" i="35"/>
  <c r="N137" i="35"/>
  <c r="Q136" i="35"/>
  <c r="N135" i="35"/>
  <c r="Q134" i="35"/>
  <c r="N133" i="35"/>
  <c r="Q132" i="35"/>
  <c r="N131" i="35"/>
  <c r="Q130" i="35"/>
  <c r="N129" i="35"/>
  <c r="Q128" i="35"/>
  <c r="N127" i="35"/>
  <c r="Q126" i="35"/>
  <c r="N125" i="35"/>
  <c r="Q123" i="35"/>
  <c r="N122" i="35"/>
  <c r="Q121" i="35"/>
  <c r="N120" i="35"/>
  <c r="Q119" i="35"/>
  <c r="N152" i="35"/>
  <c r="O151" i="35"/>
  <c r="O150" i="35"/>
  <c r="P149" i="35"/>
  <c r="P148" i="35"/>
  <c r="Q147" i="35"/>
  <c r="R146" i="35"/>
  <c r="R145" i="35"/>
  <c r="D145" i="35"/>
  <c r="D144" i="35"/>
  <c r="N140" i="35"/>
  <c r="O139" i="35"/>
  <c r="O138" i="35"/>
  <c r="P137" i="35"/>
  <c r="P136" i="35"/>
  <c r="Q135" i="35"/>
  <c r="R134" i="35"/>
  <c r="R133" i="35"/>
  <c r="D133" i="35"/>
  <c r="D132" i="35"/>
  <c r="N128" i="35"/>
  <c r="O127" i="35"/>
  <c r="O126" i="35"/>
  <c r="P125" i="35"/>
  <c r="P123" i="35"/>
  <c r="Q122" i="35"/>
  <c r="R121" i="35"/>
  <c r="R120" i="35"/>
  <c r="D120" i="35"/>
  <c r="D119" i="35"/>
  <c r="P117" i="35"/>
  <c r="D117" i="35"/>
  <c r="P115" i="35"/>
  <c r="D115" i="35"/>
  <c r="O124" i="35"/>
  <c r="P114" i="35"/>
  <c r="D114" i="35"/>
  <c r="N150" i="35"/>
  <c r="O149" i="35"/>
  <c r="O148" i="35"/>
  <c r="P147" i="35"/>
  <c r="P146" i="35"/>
  <c r="Q145" i="35"/>
  <c r="R144" i="35"/>
  <c r="R143" i="35"/>
  <c r="D143" i="35"/>
  <c r="D142" i="35"/>
  <c r="N138" i="35"/>
  <c r="O137" i="35"/>
  <c r="O136" i="35"/>
  <c r="P135" i="35"/>
  <c r="P134" i="35"/>
  <c r="Q133" i="35"/>
  <c r="R132" i="35"/>
  <c r="R131" i="35"/>
  <c r="D131" i="35"/>
  <c r="D130" i="35"/>
  <c r="N126" i="35"/>
  <c r="O125" i="35"/>
  <c r="O123" i="35"/>
  <c r="P122" i="35"/>
  <c r="P121" i="35"/>
  <c r="Q120" i="35"/>
  <c r="R119" i="35"/>
  <c r="R118" i="35"/>
  <c r="O117" i="35"/>
  <c r="R116" i="35"/>
  <c r="O115" i="35"/>
  <c r="D124" i="35"/>
  <c r="P124" i="35"/>
  <c r="O114" i="35"/>
  <c r="O153" i="35"/>
  <c r="R152" i="35"/>
  <c r="P150" i="35"/>
  <c r="D150" i="35"/>
  <c r="R147" i="35"/>
  <c r="O145" i="35"/>
  <c r="P142" i="35"/>
  <c r="O140" i="35"/>
  <c r="R139" i="35"/>
  <c r="Q137" i="35"/>
  <c r="D135" i="35"/>
  <c r="O132" i="35"/>
  <c r="N130" i="35"/>
  <c r="Q129" i="35"/>
  <c r="P127" i="35"/>
  <c r="D127" i="35"/>
  <c r="R123" i="35"/>
  <c r="N121" i="35"/>
  <c r="D121" i="35"/>
  <c r="P118" i="35"/>
  <c r="Q115" i="35"/>
  <c r="R124" i="35"/>
  <c r="O120" i="35"/>
  <c r="N118" i="35"/>
  <c r="Q114" i="35"/>
  <c r="R153" i="35"/>
  <c r="Q151" i="35"/>
  <c r="D149" i="35"/>
  <c r="N144" i="35"/>
  <c r="P141" i="35"/>
  <c r="R138" i="35"/>
  <c r="D136" i="35"/>
  <c r="O131" i="35"/>
  <c r="P128" i="35"/>
  <c r="R125" i="35"/>
  <c r="P152" i="35"/>
  <c r="D152" i="35"/>
  <c r="R149" i="35"/>
  <c r="O147" i="35"/>
  <c r="P144" i="35"/>
  <c r="O142" i="35"/>
  <c r="R141" i="35"/>
  <c r="Q139" i="35"/>
  <c r="D137" i="35"/>
  <c r="O134" i="35"/>
  <c r="N132" i="35"/>
  <c r="Q131" i="35"/>
  <c r="P129" i="35"/>
  <c r="D129" i="35"/>
  <c r="R126" i="35"/>
  <c r="N123" i="35"/>
  <c r="D123" i="35"/>
  <c r="P120" i="35"/>
  <c r="O118" i="35"/>
  <c r="Q116" i="35"/>
  <c r="N115" i="35"/>
  <c r="R114" i="35"/>
  <c r="O152" i="35"/>
  <c r="R151" i="35"/>
  <c r="Q149" i="35"/>
  <c r="D147" i="35"/>
  <c r="O144" i="35"/>
  <c r="N142" i="35"/>
  <c r="Q141" i="35"/>
  <c r="P139" i="35"/>
  <c r="D139" i="35"/>
  <c r="R136" i="35"/>
  <c r="N134" i="35"/>
  <c r="D134" i="35"/>
  <c r="P131" i="35"/>
  <c r="O129" i="35"/>
  <c r="R128" i="35"/>
  <c r="P126" i="35"/>
  <c r="D126" i="35"/>
  <c r="R122" i="35"/>
  <c r="D118" i="35"/>
  <c r="P116" i="35"/>
  <c r="O146" i="35"/>
  <c r="Q143" i="35"/>
  <c r="D141" i="35"/>
  <c r="N136" i="35"/>
  <c r="P133" i="35"/>
  <c r="R130" i="35"/>
  <c r="D128" i="35"/>
  <c r="P153" i="35"/>
  <c r="D146" i="35"/>
  <c r="P143" i="35"/>
  <c r="O141" i="35"/>
  <c r="P130" i="35"/>
  <c r="O128" i="35"/>
  <c r="R117" i="35"/>
  <c r="O116" i="35"/>
  <c r="D148" i="35"/>
  <c r="P145" i="35"/>
  <c r="O143" i="35"/>
  <c r="P132" i="35"/>
  <c r="O130" i="35"/>
  <c r="D122" i="35"/>
  <c r="Q117" i="35"/>
  <c r="N116" i="35"/>
  <c r="N124" i="35"/>
  <c r="Q153" i="35"/>
  <c r="P151" i="35"/>
  <c r="R140" i="35"/>
  <c r="P138" i="35"/>
  <c r="R127" i="35"/>
  <c r="Q125" i="35"/>
  <c r="O121" i="35"/>
  <c r="Q118" i="35"/>
  <c r="N117" i="35"/>
  <c r="Q124" i="35"/>
  <c r="R142" i="35"/>
  <c r="P140" i="35"/>
  <c r="R129" i="35"/>
  <c r="Q127" i="35"/>
  <c r="O122" i="35"/>
  <c r="P119" i="35"/>
  <c r="N114" i="35"/>
  <c r="D151" i="35"/>
  <c r="R148" i="35"/>
  <c r="N146" i="35"/>
  <c r="D138" i="35"/>
  <c r="R135" i="35"/>
  <c r="O133" i="35"/>
  <c r="O119" i="35"/>
  <c r="D116" i="35"/>
  <c r="D153" i="35"/>
  <c r="R150" i="35"/>
  <c r="N148" i="35"/>
  <c r="D140" i="35"/>
  <c r="R137" i="35"/>
  <c r="O135" i="35"/>
  <c r="D125" i="35"/>
  <c r="N119" i="35"/>
  <c r="R115" i="35"/>
  <c r="V8" i="35"/>
  <c r="G8" i="35" s="1"/>
  <c r="D154" i="35"/>
  <c r="D59" i="35"/>
  <c r="D35" i="35"/>
  <c r="D66" i="35"/>
  <c r="D91" i="35"/>
  <c r="D90" i="35"/>
  <c r="D42" i="35"/>
  <c r="D67" i="35"/>
  <c r="D99" i="35"/>
  <c r="D34" i="35"/>
  <c r="D43" i="35"/>
  <c r="D75" i="35"/>
  <c r="D106" i="35"/>
  <c r="D51" i="35"/>
  <c r="D82" i="35"/>
  <c r="D107" i="35"/>
  <c r="D58" i="35"/>
  <c r="D83" i="35"/>
  <c r="D50" i="35"/>
  <c r="D74" i="35"/>
  <c r="D98" i="35"/>
  <c r="D36" i="35"/>
  <c r="D44" i="35"/>
  <c r="D52" i="35"/>
  <c r="D60" i="35"/>
  <c r="D68" i="35"/>
  <c r="D76" i="35"/>
  <c r="D84" i="35"/>
  <c r="D92" i="35"/>
  <c r="D100" i="35"/>
  <c r="D108" i="35"/>
  <c r="D37" i="35"/>
  <c r="D45" i="35"/>
  <c r="D53" i="35"/>
  <c r="D61" i="35"/>
  <c r="D69" i="35"/>
  <c r="D77" i="35"/>
  <c r="D85" i="35"/>
  <c r="D93" i="35"/>
  <c r="D101" i="35"/>
  <c r="D109" i="35"/>
  <c r="D38" i="35"/>
  <c r="D46" i="35"/>
  <c r="D54" i="35"/>
  <c r="D62" i="35"/>
  <c r="D70" i="35"/>
  <c r="D78" i="35"/>
  <c r="D86" i="35"/>
  <c r="D94" i="35"/>
  <c r="D102" i="35"/>
  <c r="D110" i="35"/>
  <c r="D39" i="35"/>
  <c r="D47" i="35"/>
  <c r="D55" i="35"/>
  <c r="D63" i="35"/>
  <c r="D71" i="35"/>
  <c r="D79" i="35"/>
  <c r="D87" i="35"/>
  <c r="D95" i="35"/>
  <c r="D103" i="35"/>
  <c r="D111" i="35"/>
  <c r="D32" i="35"/>
  <c r="D40" i="35"/>
  <c r="D48" i="35"/>
  <c r="D56" i="35"/>
  <c r="D64" i="35"/>
  <c r="D72" i="35"/>
  <c r="D80" i="35"/>
  <c r="D88" i="35"/>
  <c r="D96" i="35"/>
  <c r="D104" i="35"/>
  <c r="D112" i="35"/>
  <c r="D33" i="35"/>
  <c r="D41" i="35"/>
  <c r="D49" i="35"/>
  <c r="D57" i="35"/>
  <c r="D65" i="35"/>
  <c r="D73" i="35"/>
  <c r="D81" i="35"/>
  <c r="D89" i="35"/>
  <c r="D97" i="35"/>
  <c r="D105" i="35"/>
  <c r="D113" i="35"/>
  <c r="D22" i="36"/>
  <c r="P24" i="36" s="1"/>
  <c r="C23" i="36"/>
  <c r="M22" i="36"/>
  <c r="J22" i="36"/>
  <c r="I22" i="36"/>
  <c r="H22" i="36"/>
  <c r="L22" i="36"/>
  <c r="K22" i="36"/>
  <c r="P28" i="36"/>
  <c r="P23" i="36"/>
  <c r="G22" i="36"/>
  <c r="F22" i="36"/>
  <c r="E22" i="36"/>
  <c r="E17" i="36"/>
  <c r="F17" i="36"/>
  <c r="G17" i="36"/>
  <c r="H17" i="36"/>
  <c r="L17" i="36"/>
  <c r="M17" i="36"/>
  <c r="J17" i="36"/>
  <c r="I17" i="36"/>
  <c r="K17" i="36"/>
  <c r="P92" i="35"/>
  <c r="Q112" i="35"/>
  <c r="Q74" i="35"/>
  <c r="Q92" i="35"/>
  <c r="Q32" i="35"/>
  <c r="Q79" i="35"/>
  <c r="Q65" i="35"/>
  <c r="Q56" i="35"/>
  <c r="Q100" i="35"/>
  <c r="Q39" i="35"/>
  <c r="Q104" i="35"/>
  <c r="P105" i="35"/>
  <c r="P44" i="35"/>
  <c r="P52" i="35"/>
  <c r="P88" i="35"/>
  <c r="Q33" i="35"/>
  <c r="P40" i="35"/>
  <c r="Q44" i="35"/>
  <c r="Q52" i="35"/>
  <c r="Q57" i="35"/>
  <c r="Q66" i="35"/>
  <c r="Q75" i="35"/>
  <c r="P80" i="35"/>
  <c r="Q88" i="35"/>
  <c r="Q93" i="35"/>
  <c r="P34" i="35"/>
  <c r="Q40" i="35"/>
  <c r="Q45" i="35"/>
  <c r="P54" i="35"/>
  <c r="Q62" i="35"/>
  <c r="Q67" i="35"/>
  <c r="P76" i="35"/>
  <c r="Q80" i="35"/>
  <c r="P90" i="35"/>
  <c r="P96" i="35"/>
  <c r="Q34" i="35"/>
  <c r="Q41" i="35"/>
  <c r="Q46" i="35"/>
  <c r="Q54" i="35"/>
  <c r="Q63" i="35"/>
  <c r="P68" i="35"/>
  <c r="Q77" i="35"/>
  <c r="P82" i="35"/>
  <c r="Q90" i="35"/>
  <c r="Q97" i="35"/>
  <c r="Q109" i="35"/>
  <c r="P36" i="35"/>
  <c r="Q42" i="35"/>
  <c r="Q50" i="35"/>
  <c r="Q55" i="35"/>
  <c r="P64" i="35"/>
  <c r="Q69" i="35"/>
  <c r="P78" i="35"/>
  <c r="Q86" i="35"/>
  <c r="Q91" i="35"/>
  <c r="P99" i="35"/>
  <c r="Q110" i="35"/>
  <c r="P32" i="35"/>
  <c r="Q38" i="35"/>
  <c r="Q43" i="35"/>
  <c r="Q51" i="35"/>
  <c r="P56" i="35"/>
  <c r="Q64" i="35"/>
  <c r="P70" i="35"/>
  <c r="Q78" i="35"/>
  <c r="Q87" i="35"/>
  <c r="Q99" i="35"/>
  <c r="O105" i="35"/>
  <c r="O104" i="35"/>
  <c r="O109" i="35"/>
  <c r="O108" i="35"/>
  <c r="O99" i="35"/>
  <c r="O88" i="35"/>
  <c r="O87" i="35"/>
  <c r="O76" i="35"/>
  <c r="O75" i="35"/>
  <c r="O64" i="35"/>
  <c r="O63" i="35"/>
  <c r="O52" i="35"/>
  <c r="O51" i="35"/>
  <c r="O40" i="35"/>
  <c r="O39" i="35"/>
  <c r="O106" i="35"/>
  <c r="O101" i="35"/>
  <c r="O86" i="35"/>
  <c r="O85" i="35"/>
  <c r="O74" i="35"/>
  <c r="O73" i="35"/>
  <c r="O62" i="35"/>
  <c r="O61" i="35"/>
  <c r="O50" i="35"/>
  <c r="O49" i="35"/>
  <c r="N107" i="35"/>
  <c r="N106" i="35"/>
  <c r="N97" i="35"/>
  <c r="N111" i="35"/>
  <c r="N110" i="35"/>
  <c r="N99" i="35"/>
  <c r="N98" i="35"/>
  <c r="N112" i="35"/>
  <c r="N104" i="35"/>
  <c r="N90" i="35"/>
  <c r="N89" i="35"/>
  <c r="N78" i="35"/>
  <c r="N77" i="35"/>
  <c r="N66" i="35"/>
  <c r="N65" i="35"/>
  <c r="N54" i="35"/>
  <c r="N53" i="35"/>
  <c r="N42" i="35"/>
  <c r="N41" i="35"/>
  <c r="N109" i="35"/>
  <c r="N88" i="35"/>
  <c r="N87" i="35"/>
  <c r="N76" i="35"/>
  <c r="N75" i="35"/>
  <c r="N64" i="35"/>
  <c r="N63" i="35"/>
  <c r="N52" i="35"/>
  <c r="N51" i="35"/>
  <c r="O31" i="35"/>
  <c r="N34" i="35"/>
  <c r="O35" i="35"/>
  <c r="R36" i="35"/>
  <c r="N38" i="35"/>
  <c r="R40" i="35"/>
  <c r="O42" i="35"/>
  <c r="R44" i="35"/>
  <c r="O46" i="35"/>
  <c r="N48" i="35"/>
  <c r="R52" i="35"/>
  <c r="O53" i="35"/>
  <c r="N56" i="35"/>
  <c r="O58" i="35"/>
  <c r="R60" i="35"/>
  <c r="R65" i="35"/>
  <c r="O66" i="35"/>
  <c r="N71" i="35"/>
  <c r="R73" i="35"/>
  <c r="N79" i="35"/>
  <c r="O81" i="35"/>
  <c r="N84" i="35"/>
  <c r="R88" i="35"/>
  <c r="O89" i="35"/>
  <c r="N92" i="35"/>
  <c r="O94" i="35"/>
  <c r="R97" i="35"/>
  <c r="O107" i="35"/>
  <c r="N108" i="35"/>
  <c r="P112" i="35"/>
  <c r="P110" i="35"/>
  <c r="P108" i="35"/>
  <c r="P106" i="35"/>
  <c r="P104" i="35"/>
  <c r="P102" i="35"/>
  <c r="P100" i="35"/>
  <c r="P98" i="35"/>
  <c r="P103" i="35"/>
  <c r="P107" i="35"/>
  <c r="P97" i="35"/>
  <c r="P95" i="35"/>
  <c r="P93" i="35"/>
  <c r="P91" i="35"/>
  <c r="P89" i="35"/>
  <c r="P87" i="35"/>
  <c r="P85" i="35"/>
  <c r="P83" i="35"/>
  <c r="P81" i="35"/>
  <c r="P79" i="35"/>
  <c r="P77" i="35"/>
  <c r="P75" i="35"/>
  <c r="P73" i="35"/>
  <c r="P71" i="35"/>
  <c r="P69" i="35"/>
  <c r="P67" i="35"/>
  <c r="P65" i="35"/>
  <c r="P63" i="35"/>
  <c r="P61" i="35"/>
  <c r="P59" i="35"/>
  <c r="P57" i="35"/>
  <c r="P55" i="35"/>
  <c r="P53" i="35"/>
  <c r="P51" i="35"/>
  <c r="P49" i="35"/>
  <c r="P47" i="35"/>
  <c r="P45" i="35"/>
  <c r="P43" i="35"/>
  <c r="P41" i="35"/>
  <c r="P39" i="35"/>
  <c r="P37" i="35"/>
  <c r="P35" i="35"/>
  <c r="P33" i="35"/>
  <c r="P31" i="35"/>
  <c r="P113" i="35"/>
  <c r="P109" i="35"/>
  <c r="P101" i="35"/>
  <c r="P86" i="35"/>
  <c r="P74" i="35"/>
  <c r="P62" i="35"/>
  <c r="P50" i="35"/>
  <c r="P38" i="35"/>
  <c r="P111" i="35"/>
  <c r="P84" i="35"/>
  <c r="P72" i="35"/>
  <c r="P60" i="35"/>
  <c r="P48" i="35"/>
  <c r="Q113" i="35"/>
  <c r="Q102" i="35"/>
  <c r="Q101" i="35"/>
  <c r="Q96" i="35"/>
  <c r="Q106" i="35"/>
  <c r="Q105" i="35"/>
  <c r="Q111" i="35"/>
  <c r="Q85" i="35"/>
  <c r="Q84" i="35"/>
  <c r="Q73" i="35"/>
  <c r="Q72" i="35"/>
  <c r="Q61" i="35"/>
  <c r="Q60" i="35"/>
  <c r="Q49" i="35"/>
  <c r="Q48" i="35"/>
  <c r="Q37" i="35"/>
  <c r="Q36" i="35"/>
  <c r="Q103" i="35"/>
  <c r="Q98" i="35"/>
  <c r="Q95" i="35"/>
  <c r="Q94" i="35"/>
  <c r="Q83" i="35"/>
  <c r="Q82" i="35"/>
  <c r="Q71" i="35"/>
  <c r="Q70" i="35"/>
  <c r="Q59" i="35"/>
  <c r="Q58" i="35"/>
  <c r="Q47" i="35"/>
  <c r="Q31" i="35"/>
  <c r="R32" i="35"/>
  <c r="O34" i="35"/>
  <c r="Q35" i="35"/>
  <c r="O38" i="35"/>
  <c r="R39" i="35"/>
  <c r="P42" i="35"/>
  <c r="R43" i="35"/>
  <c r="N45" i="35"/>
  <c r="P46" i="35"/>
  <c r="O48" i="35"/>
  <c r="R50" i="35"/>
  <c r="Q53" i="35"/>
  <c r="R55" i="35"/>
  <c r="O56" i="35"/>
  <c r="P58" i="35"/>
  <c r="N61" i="35"/>
  <c r="R63" i="35"/>
  <c r="P66" i="35"/>
  <c r="Q68" i="35"/>
  <c r="N69" i="35"/>
  <c r="O71" i="35"/>
  <c r="N74" i="35"/>
  <c r="Q76" i="35"/>
  <c r="R78" i="35"/>
  <c r="O79" i="35"/>
  <c r="Q81" i="35"/>
  <c r="N82" i="35"/>
  <c r="O84" i="35"/>
  <c r="R86" i="35"/>
  <c r="Q89" i="35"/>
  <c r="R91" i="35"/>
  <c r="O92" i="35"/>
  <c r="P94" i="35"/>
  <c r="N105" i="35"/>
  <c r="Q107" i="35"/>
  <c r="Q108" i="35"/>
  <c r="R109" i="35"/>
  <c r="R110" i="35"/>
  <c r="N113" i="35"/>
  <c r="R112" i="35"/>
  <c r="R111" i="35"/>
  <c r="R100" i="35"/>
  <c r="R99" i="35"/>
  <c r="R104" i="35"/>
  <c r="R103" i="35"/>
  <c r="R106" i="35"/>
  <c r="R98" i="35"/>
  <c r="R95" i="35"/>
  <c r="R94" i="35"/>
  <c r="R83" i="35"/>
  <c r="R82" i="35"/>
  <c r="R71" i="35"/>
  <c r="R70" i="35"/>
  <c r="R59" i="35"/>
  <c r="R58" i="35"/>
  <c r="R47" i="35"/>
  <c r="R46" i="35"/>
  <c r="R35" i="35"/>
  <c r="R34" i="35"/>
  <c r="R113" i="35"/>
  <c r="R108" i="35"/>
  <c r="R96" i="35"/>
  <c r="R93" i="35"/>
  <c r="R92" i="35"/>
  <c r="R81" i="35"/>
  <c r="R80" i="35"/>
  <c r="R69" i="35"/>
  <c r="R68" i="35"/>
  <c r="R57" i="35"/>
  <c r="R56" i="35"/>
  <c r="R31" i="35"/>
  <c r="N33" i="35"/>
  <c r="N37" i="35"/>
  <c r="O41" i="35"/>
  <c r="N44" i="35"/>
  <c r="O45" i="35"/>
  <c r="R48" i="35"/>
  <c r="R53" i="35"/>
  <c r="O54" i="35"/>
  <c r="N59" i="35"/>
  <c r="R61" i="35"/>
  <c r="N67" i="35"/>
  <c r="O69" i="35"/>
  <c r="N72" i="35"/>
  <c r="R76" i="35"/>
  <c r="O77" i="35"/>
  <c r="N80" i="35"/>
  <c r="O82" i="35"/>
  <c r="R84" i="35"/>
  <c r="R89" i="35"/>
  <c r="O90" i="35"/>
  <c r="N95" i="35"/>
  <c r="N102" i="35"/>
  <c r="N103" i="35"/>
  <c r="R107" i="35"/>
  <c r="O113" i="35"/>
  <c r="N32" i="35"/>
  <c r="O33" i="35"/>
  <c r="N36" i="35"/>
  <c r="O37" i="35"/>
  <c r="R38" i="35"/>
  <c r="N40" i="35"/>
  <c r="R42" i="35"/>
  <c r="O44" i="35"/>
  <c r="N49" i="35"/>
  <c r="R51" i="35"/>
  <c r="N57" i="35"/>
  <c r="O59" i="35"/>
  <c r="N62" i="35"/>
  <c r="R66" i="35"/>
  <c r="O67" i="35"/>
  <c r="N70" i="35"/>
  <c r="O72" i="35"/>
  <c r="R74" i="35"/>
  <c r="R79" i="35"/>
  <c r="O80" i="35"/>
  <c r="N85" i="35"/>
  <c r="R87" i="35"/>
  <c r="N93" i="35"/>
  <c r="O95" i="35"/>
  <c r="N96" i="35"/>
  <c r="N100" i="35"/>
  <c r="N101" i="35"/>
  <c r="O102" i="35"/>
  <c r="O103" i="35"/>
  <c r="R105" i="35"/>
  <c r="O112" i="35"/>
  <c r="O32" i="35"/>
  <c r="O36" i="35"/>
  <c r="R37" i="35"/>
  <c r="R41" i="35"/>
  <c r="N43" i="35"/>
  <c r="R45" i="35"/>
  <c r="N47" i="35"/>
  <c r="R49" i="35"/>
  <c r="N55" i="35"/>
  <c r="O57" i="35"/>
  <c r="N60" i="35"/>
  <c r="R64" i="35"/>
  <c r="O65" i="35"/>
  <c r="N68" i="35"/>
  <c r="O70" i="35"/>
  <c r="R72" i="35"/>
  <c r="R77" i="35"/>
  <c r="O78" i="35"/>
  <c r="N83" i="35"/>
  <c r="R85" i="35"/>
  <c r="N91" i="35"/>
  <c r="O93" i="35"/>
  <c r="O96" i="35"/>
  <c r="O97" i="35"/>
  <c r="O100" i="35"/>
  <c r="R101" i="35"/>
  <c r="R102" i="35"/>
  <c r="N31" i="35"/>
  <c r="R33" i="35"/>
  <c r="N35" i="35"/>
  <c r="N39" i="35"/>
  <c r="O43" i="35"/>
  <c r="N46" i="35"/>
  <c r="O47" i="35"/>
  <c r="N50" i="35"/>
  <c r="R54" i="35"/>
  <c r="O55" i="35"/>
  <c r="N58" i="35"/>
  <c r="O60" i="35"/>
  <c r="R62" i="35"/>
  <c r="R67" i="35"/>
  <c r="O68" i="35"/>
  <c r="N73" i="35"/>
  <c r="R75" i="35"/>
  <c r="N81" i="35"/>
  <c r="O83" i="35"/>
  <c r="N86" i="35"/>
  <c r="R90" i="35"/>
  <c r="O91" i="35"/>
  <c r="N94" i="35"/>
  <c r="O98" i="35"/>
  <c r="O110" i="35"/>
  <c r="O111" i="35"/>
  <c r="E8" i="35" l="1"/>
  <c r="B6" i="19" s="1"/>
  <c r="F23" i="36"/>
  <c r="G23" i="36"/>
  <c r="E23" i="36"/>
  <c r="L23" i="36"/>
  <c r="D23" i="36"/>
  <c r="P25" i="36" s="1"/>
  <c r="J23" i="36"/>
  <c r="K23" i="36"/>
  <c r="I23" i="36"/>
  <c r="C24" i="36"/>
  <c r="H23" i="36"/>
  <c r="M23" i="36"/>
  <c r="F24" i="36"/>
  <c r="E24" i="36"/>
  <c r="G24" i="36"/>
  <c r="P79" i="34"/>
  <c r="O70" i="34"/>
  <c r="R66" i="34"/>
  <c r="R65" i="34"/>
  <c r="P65" i="34"/>
  <c r="R59" i="34"/>
  <c r="R58" i="34"/>
  <c r="Q56" i="34"/>
  <c r="R51" i="34"/>
  <c r="R49" i="34"/>
  <c r="Q49" i="34"/>
  <c r="P47" i="34"/>
  <c r="R42" i="34"/>
  <c r="Q42" i="34"/>
  <c r="P40" i="34"/>
  <c r="P39" i="34"/>
  <c r="R35" i="34"/>
  <c r="P33" i="34"/>
  <c r="P32" i="34"/>
  <c r="P31" i="34"/>
  <c r="V23" i="34"/>
  <c r="V8" i="34" s="1"/>
  <c r="V21" i="34"/>
  <c r="V19" i="34"/>
  <c r="N11" i="34"/>
  <c r="R9" i="34"/>
  <c r="R11" i="34" s="1"/>
  <c r="R73" i="34" s="1"/>
  <c r="Q9" i="34"/>
  <c r="Q11" i="34" s="1"/>
  <c r="Q72" i="34" s="1"/>
  <c r="P9" i="34"/>
  <c r="P11" i="34" s="1"/>
  <c r="O9" i="34"/>
  <c r="O11" i="34" s="1"/>
  <c r="N9" i="34"/>
  <c r="D9" i="34"/>
  <c r="D11" i="34" s="1"/>
  <c r="R6" i="34"/>
  <c r="Q6" i="34"/>
  <c r="P6" i="34"/>
  <c r="O6" i="34"/>
  <c r="N6" i="34"/>
  <c r="N55" i="34" s="1"/>
  <c r="M6" i="34"/>
  <c r="L6" i="34"/>
  <c r="K6" i="34"/>
  <c r="J6" i="34"/>
  <c r="I6" i="34"/>
  <c r="H6" i="34"/>
  <c r="G6" i="34"/>
  <c r="F6" i="34"/>
  <c r="E6" i="34"/>
  <c r="L24" i="36" l="1"/>
  <c r="D24" i="36"/>
  <c r="P26" i="36" s="1"/>
  <c r="J24" i="36"/>
  <c r="I24" i="36"/>
  <c r="C25" i="36"/>
  <c r="H24" i="36"/>
  <c r="M24" i="36"/>
  <c r="K24" i="36"/>
  <c r="E25" i="36"/>
  <c r="B6" i="26"/>
  <c r="L8" i="35"/>
  <c r="H8" i="35"/>
  <c r="G9" i="35"/>
  <c r="G28" i="35" s="1"/>
  <c r="M8" i="35"/>
  <c r="I8" i="35"/>
  <c r="J8" i="35"/>
  <c r="K8" i="35"/>
  <c r="E9" i="35"/>
  <c r="F8" i="35"/>
  <c r="E8" i="34"/>
  <c r="H8" i="34"/>
  <c r="D268" i="34"/>
  <c r="D264" i="34"/>
  <c r="D260" i="34"/>
  <c r="D256" i="34"/>
  <c r="D252" i="34"/>
  <c r="D248" i="34"/>
  <c r="D244" i="34"/>
  <c r="D240" i="34"/>
  <c r="D236" i="34"/>
  <c r="D232" i="34"/>
  <c r="D228" i="34"/>
  <c r="D224" i="34"/>
  <c r="D215" i="34"/>
  <c r="D216" i="34"/>
  <c r="D267" i="34"/>
  <c r="D263" i="34"/>
  <c r="D259" i="34"/>
  <c r="D255" i="34"/>
  <c r="D251" i="34"/>
  <c r="D247" i="34"/>
  <c r="D243" i="34"/>
  <c r="D239" i="34"/>
  <c r="D235" i="34"/>
  <c r="D231" i="34"/>
  <c r="D227" i="34"/>
  <c r="D223" i="34"/>
  <c r="D217" i="34"/>
  <c r="D209" i="34"/>
  <c r="D254" i="34"/>
  <c r="D249" i="34"/>
  <c r="D222" i="34"/>
  <c r="D220" i="34"/>
  <c r="D203" i="34"/>
  <c r="D195" i="34"/>
  <c r="D250" i="34"/>
  <c r="D245" i="34"/>
  <c r="D219" i="34"/>
  <c r="D214" i="34"/>
  <c r="D204" i="34"/>
  <c r="D196" i="34"/>
  <c r="D246" i="34"/>
  <c r="D241" i="34"/>
  <c r="D218" i="34"/>
  <c r="D213" i="34"/>
  <c r="D205" i="34"/>
  <c r="D197" i="34"/>
  <c r="D270" i="34"/>
  <c r="D265" i="34"/>
  <c r="D238" i="34"/>
  <c r="D233" i="34"/>
  <c r="D211" i="34"/>
  <c r="D207" i="34"/>
  <c r="D199" i="34"/>
  <c r="D266" i="34"/>
  <c r="D261" i="34"/>
  <c r="D234" i="34"/>
  <c r="D229" i="34"/>
  <c r="D210" i="34"/>
  <c r="D208" i="34"/>
  <c r="D200" i="34"/>
  <c r="D192" i="34"/>
  <c r="D226" i="34"/>
  <c r="D186" i="34"/>
  <c r="D178" i="34"/>
  <c r="D170" i="34"/>
  <c r="D253" i="34"/>
  <c r="D187" i="34"/>
  <c r="D179" i="34"/>
  <c r="D171" i="34"/>
  <c r="D242" i="34"/>
  <c r="D225" i="34"/>
  <c r="D201" i="34"/>
  <c r="D188" i="34"/>
  <c r="D180" i="34"/>
  <c r="D172" i="34"/>
  <c r="D221" i="34"/>
  <c r="D190" i="34"/>
  <c r="D182" i="34"/>
  <c r="D174" i="34"/>
  <c r="D166" i="34"/>
  <c r="D258" i="34"/>
  <c r="D202" i="34"/>
  <c r="D194" i="34"/>
  <c r="D191" i="34"/>
  <c r="D183" i="34"/>
  <c r="D175" i="34"/>
  <c r="D167" i="34"/>
  <c r="D198" i="34"/>
  <c r="D185" i="34"/>
  <c r="D161" i="34"/>
  <c r="D153" i="34"/>
  <c r="D145" i="34"/>
  <c r="D137" i="34"/>
  <c r="D157" i="34"/>
  <c r="D262" i="34"/>
  <c r="D212" i="34"/>
  <c r="D193" i="34"/>
  <c r="D184" i="34"/>
  <c r="D177" i="34"/>
  <c r="D158" i="34"/>
  <c r="D150" i="34"/>
  <c r="D142" i="34"/>
  <c r="D148" i="34"/>
  <c r="D143" i="34"/>
  <c r="D138" i="34"/>
  <c r="D134" i="34"/>
  <c r="D126" i="34"/>
  <c r="D237" i="34"/>
  <c r="D168" i="34"/>
  <c r="D160" i="34"/>
  <c r="D155" i="34"/>
  <c r="D135" i="34"/>
  <c r="D127" i="34"/>
  <c r="D181" i="34"/>
  <c r="D159" i="34"/>
  <c r="D140" i="34"/>
  <c r="D136" i="34"/>
  <c r="D128" i="34"/>
  <c r="D152" i="34"/>
  <c r="D147" i="34"/>
  <c r="D129" i="34"/>
  <c r="D230" i="34"/>
  <c r="D176" i="34"/>
  <c r="D165" i="34"/>
  <c r="D164" i="34"/>
  <c r="D154" i="34"/>
  <c r="D130" i="34"/>
  <c r="D122" i="34"/>
  <c r="D151" i="34"/>
  <c r="D149" i="34"/>
  <c r="D115" i="34"/>
  <c r="D107" i="34"/>
  <c r="D99" i="34"/>
  <c r="D91" i="34"/>
  <c r="D257" i="34"/>
  <c r="D189" i="34"/>
  <c r="D116" i="34"/>
  <c r="D108" i="34"/>
  <c r="D100" i="34"/>
  <c r="D163" i="34"/>
  <c r="D139" i="34"/>
  <c r="D133" i="34"/>
  <c r="D123" i="34"/>
  <c r="D117" i="34"/>
  <c r="D109" i="34"/>
  <c r="D101" i="34"/>
  <c r="D169" i="34"/>
  <c r="D141" i="34"/>
  <c r="D118" i="34"/>
  <c r="D110" i="34"/>
  <c r="D102" i="34"/>
  <c r="D94" i="34"/>
  <c r="D156" i="34"/>
  <c r="D131" i="34"/>
  <c r="D124" i="34"/>
  <c r="D119" i="34"/>
  <c r="D111" i="34"/>
  <c r="D103" i="34"/>
  <c r="D95" i="34"/>
  <c r="D87" i="34"/>
  <c r="D112" i="34"/>
  <c r="D105" i="34"/>
  <c r="D98" i="34"/>
  <c r="D90" i="34"/>
  <c r="D84" i="34"/>
  <c r="D76" i="34"/>
  <c r="D68" i="34"/>
  <c r="D269" i="34"/>
  <c r="D92" i="34"/>
  <c r="D85" i="34"/>
  <c r="D77" i="34"/>
  <c r="D69" i="34"/>
  <c r="D146" i="34"/>
  <c r="D96" i="34"/>
  <c r="D78" i="34"/>
  <c r="D70" i="34"/>
  <c r="D62" i="34"/>
  <c r="D54" i="34"/>
  <c r="D46" i="34"/>
  <c r="D38" i="34"/>
  <c r="D30" i="34"/>
  <c r="D173" i="34"/>
  <c r="D162" i="34"/>
  <c r="D125" i="34"/>
  <c r="D120" i="34"/>
  <c r="D113" i="34"/>
  <c r="D106" i="34"/>
  <c r="D89" i="34"/>
  <c r="D79" i="34"/>
  <c r="D71" i="34"/>
  <c r="D63" i="34"/>
  <c r="D55" i="34"/>
  <c r="D47" i="34"/>
  <c r="D39" i="34"/>
  <c r="D31" i="34"/>
  <c r="D132" i="34"/>
  <c r="D80" i="34"/>
  <c r="D72" i="34"/>
  <c r="D64" i="34"/>
  <c r="D56" i="34"/>
  <c r="D48" i="34"/>
  <c r="D40" i="34"/>
  <c r="D32" i="34"/>
  <c r="D121" i="34"/>
  <c r="D144" i="34"/>
  <c r="D104" i="34"/>
  <c r="D97" i="34"/>
  <c r="D86" i="34"/>
  <c r="D81" i="34"/>
  <c r="D73" i="34"/>
  <c r="D65" i="34"/>
  <c r="D57" i="34"/>
  <c r="D49" i="34"/>
  <c r="D41" i="34"/>
  <c r="D33" i="34"/>
  <c r="D206" i="34"/>
  <c r="D114" i="34"/>
  <c r="D93" i="34"/>
  <c r="D88" i="34"/>
  <c r="D82" i="34"/>
  <c r="D74" i="34"/>
  <c r="D66" i="34"/>
  <c r="D58" i="34"/>
  <c r="D50" i="34"/>
  <c r="D42" i="34"/>
  <c r="D34" i="34"/>
  <c r="D83" i="34"/>
  <c r="D51" i="34"/>
  <c r="D44" i="34"/>
  <c r="D37" i="34"/>
  <c r="D61" i="34"/>
  <c r="D35" i="34"/>
  <c r="D59" i="34"/>
  <c r="D52" i="34"/>
  <c r="D45" i="34"/>
  <c r="D43" i="34"/>
  <c r="D36" i="34"/>
  <c r="D67" i="34"/>
  <c r="D60" i="34"/>
  <c r="D53" i="34"/>
  <c r="D75" i="34"/>
  <c r="O218" i="34"/>
  <c r="O210" i="34"/>
  <c r="O219" i="34"/>
  <c r="O211" i="34"/>
  <c r="O220" i="34"/>
  <c r="O212" i="34"/>
  <c r="O215" i="34"/>
  <c r="O206" i="34"/>
  <c r="O198" i="34"/>
  <c r="O214" i="34"/>
  <c r="O209" i="34"/>
  <c r="O207" i="34"/>
  <c r="O199" i="34"/>
  <c r="O213" i="34"/>
  <c r="O208" i="34"/>
  <c r="O200" i="34"/>
  <c r="O202" i="34"/>
  <c r="O194" i="34"/>
  <c r="O203" i="34"/>
  <c r="O195" i="34"/>
  <c r="O205" i="34"/>
  <c r="O193" i="34"/>
  <c r="O189" i="34"/>
  <c r="O181" i="34"/>
  <c r="O173" i="34"/>
  <c r="O165" i="34"/>
  <c r="O192" i="34"/>
  <c r="O190" i="34"/>
  <c r="O182" i="34"/>
  <c r="O174" i="34"/>
  <c r="O196" i="34"/>
  <c r="O183" i="34"/>
  <c r="O175" i="34"/>
  <c r="O185" i="34"/>
  <c r="O177" i="34"/>
  <c r="O169" i="34"/>
  <c r="O204" i="34"/>
  <c r="O197" i="34"/>
  <c r="O186" i="34"/>
  <c r="O178" i="34"/>
  <c r="O170" i="34"/>
  <c r="O201" i="34"/>
  <c r="O187" i="34"/>
  <c r="O180" i="34"/>
  <c r="O156" i="34"/>
  <c r="O148" i="34"/>
  <c r="O140" i="34"/>
  <c r="O168" i="34"/>
  <c r="O160" i="34"/>
  <c r="O179" i="34"/>
  <c r="O172" i="34"/>
  <c r="O161" i="34"/>
  <c r="O153" i="34"/>
  <c r="O145" i="34"/>
  <c r="O137" i="34"/>
  <c r="O188" i="34"/>
  <c r="O166" i="34"/>
  <c r="O143" i="34"/>
  <c r="O138" i="34"/>
  <c r="O129" i="34"/>
  <c r="O121" i="34"/>
  <c r="O176" i="34"/>
  <c r="O155" i="34"/>
  <c r="O150" i="34"/>
  <c r="O130" i="34"/>
  <c r="O131" i="34"/>
  <c r="O123" i="34"/>
  <c r="O171" i="34"/>
  <c r="O167" i="34"/>
  <c r="O152" i="34"/>
  <c r="O147" i="34"/>
  <c r="O142" i="34"/>
  <c r="O132" i="34"/>
  <c r="O124" i="34"/>
  <c r="O217" i="34"/>
  <c r="O159" i="34"/>
  <c r="O154" i="34"/>
  <c r="O149" i="34"/>
  <c r="O133" i="34"/>
  <c r="O125" i="34"/>
  <c r="O163" i="34"/>
  <c r="O118" i="34"/>
  <c r="O110" i="34"/>
  <c r="O102" i="34"/>
  <c r="O94" i="34"/>
  <c r="O86" i="34"/>
  <c r="O216" i="34"/>
  <c r="O158" i="34"/>
  <c r="O119" i="34"/>
  <c r="O111" i="34"/>
  <c r="O103" i="34"/>
  <c r="O95" i="34"/>
  <c r="O146" i="34"/>
  <c r="O144" i="34"/>
  <c r="O135" i="34"/>
  <c r="O128" i="34"/>
  <c r="O120" i="34"/>
  <c r="O112" i="34"/>
  <c r="O104" i="34"/>
  <c r="O96" i="34"/>
  <c r="O113" i="34"/>
  <c r="O105" i="34"/>
  <c r="O97" i="34"/>
  <c r="O162" i="34"/>
  <c r="O126" i="34"/>
  <c r="O114" i="34"/>
  <c r="O106" i="34"/>
  <c r="O98" i="34"/>
  <c r="O90" i="34"/>
  <c r="O191" i="34"/>
  <c r="O157" i="34"/>
  <c r="O107" i="34"/>
  <c r="O100" i="34"/>
  <c r="O93" i="34"/>
  <c r="O85" i="34"/>
  <c r="O79" i="34"/>
  <c r="O71" i="34"/>
  <c r="O151" i="34"/>
  <c r="O136" i="34"/>
  <c r="O117" i="34"/>
  <c r="O92" i="34"/>
  <c r="O87" i="34"/>
  <c r="O80" i="34"/>
  <c r="O72" i="34"/>
  <c r="O141" i="34"/>
  <c r="O81" i="34"/>
  <c r="O73" i="34"/>
  <c r="O65" i="34"/>
  <c r="O57" i="34"/>
  <c r="O49" i="34"/>
  <c r="O41" i="34"/>
  <c r="O33" i="34"/>
  <c r="O115" i="34"/>
  <c r="O108" i="34"/>
  <c r="O101" i="34"/>
  <c r="O89" i="34"/>
  <c r="O82" i="34"/>
  <c r="O74" i="34"/>
  <c r="O66" i="34"/>
  <c r="O58" i="34"/>
  <c r="O50" i="34"/>
  <c r="O42" i="34"/>
  <c r="O34" i="34"/>
  <c r="O184" i="34"/>
  <c r="O91" i="34"/>
  <c r="O83" i="34"/>
  <c r="O75" i="34"/>
  <c r="O67" i="34"/>
  <c r="O59" i="34"/>
  <c r="O51" i="34"/>
  <c r="O43" i="34"/>
  <c r="O35" i="34"/>
  <c r="O164" i="34"/>
  <c r="O139" i="34"/>
  <c r="O127" i="34"/>
  <c r="O99" i="34"/>
  <c r="O84" i="34"/>
  <c r="O76" i="34"/>
  <c r="O68" i="34"/>
  <c r="O60" i="34"/>
  <c r="O52" i="34"/>
  <c r="O44" i="34"/>
  <c r="O36" i="34"/>
  <c r="O122" i="34"/>
  <c r="O134" i="34"/>
  <c r="O116" i="34"/>
  <c r="O109" i="34"/>
  <c r="O88" i="34"/>
  <c r="O77" i="34"/>
  <c r="O69" i="34"/>
  <c r="O61" i="34"/>
  <c r="O53" i="34"/>
  <c r="O45" i="34"/>
  <c r="O37" i="34"/>
  <c r="N31" i="34"/>
  <c r="Q32" i="34"/>
  <c r="N38" i="34"/>
  <c r="N45" i="34"/>
  <c r="O48" i="34"/>
  <c r="O55" i="34"/>
  <c r="O62" i="34"/>
  <c r="P219" i="34"/>
  <c r="P211" i="34"/>
  <c r="P220" i="34"/>
  <c r="P212" i="34"/>
  <c r="P213" i="34"/>
  <c r="P214" i="34"/>
  <c r="P209" i="34"/>
  <c r="P207" i="34"/>
  <c r="P199" i="34"/>
  <c r="P208" i="34"/>
  <c r="P200" i="34"/>
  <c r="P192" i="34"/>
  <c r="P201" i="34"/>
  <c r="P218" i="34"/>
  <c r="P203" i="34"/>
  <c r="P195" i="34"/>
  <c r="P217" i="34"/>
  <c r="P204" i="34"/>
  <c r="P196" i="34"/>
  <c r="P210" i="34"/>
  <c r="P202" i="34"/>
  <c r="P190" i="34"/>
  <c r="P182" i="34"/>
  <c r="P174" i="34"/>
  <c r="P166" i="34"/>
  <c r="P183" i="34"/>
  <c r="P175" i="34"/>
  <c r="P167" i="34"/>
  <c r="P216" i="34"/>
  <c r="P206" i="34"/>
  <c r="P191" i="34"/>
  <c r="P184" i="34"/>
  <c r="P176" i="34"/>
  <c r="P197" i="34"/>
  <c r="P186" i="34"/>
  <c r="P178" i="34"/>
  <c r="P170" i="34"/>
  <c r="P187" i="34"/>
  <c r="P179" i="34"/>
  <c r="P171" i="34"/>
  <c r="P215" i="34"/>
  <c r="P205" i="34"/>
  <c r="P194" i="34"/>
  <c r="P177" i="34"/>
  <c r="P157" i="34"/>
  <c r="P149" i="34"/>
  <c r="P141" i="34"/>
  <c r="P172" i="34"/>
  <c r="P161" i="34"/>
  <c r="P189" i="34"/>
  <c r="P169" i="34"/>
  <c r="P162" i="34"/>
  <c r="P154" i="34"/>
  <c r="P146" i="34"/>
  <c r="P138" i="34"/>
  <c r="P181" i="34"/>
  <c r="P155" i="34"/>
  <c r="P150" i="34"/>
  <c r="P130" i="34"/>
  <c r="P122" i="34"/>
  <c r="P198" i="34"/>
  <c r="P193" i="34"/>
  <c r="P145" i="34"/>
  <c r="P140" i="34"/>
  <c r="P131" i="34"/>
  <c r="P123" i="34"/>
  <c r="P185" i="34"/>
  <c r="P160" i="34"/>
  <c r="P152" i="34"/>
  <c r="P147" i="34"/>
  <c r="P142" i="34"/>
  <c r="P132" i="34"/>
  <c r="P124" i="34"/>
  <c r="P180" i="34"/>
  <c r="P159" i="34"/>
  <c r="P137" i="34"/>
  <c r="P133" i="34"/>
  <c r="P125" i="34"/>
  <c r="P173" i="34"/>
  <c r="P158" i="34"/>
  <c r="P144" i="34"/>
  <c r="P139" i="34"/>
  <c r="P134" i="34"/>
  <c r="P126" i="34"/>
  <c r="P119" i="34"/>
  <c r="P111" i="34"/>
  <c r="P103" i="34"/>
  <c r="P95" i="34"/>
  <c r="P87" i="34"/>
  <c r="P156" i="34"/>
  <c r="P135" i="34"/>
  <c r="P128" i="34"/>
  <c r="P120" i="34"/>
  <c r="P112" i="34"/>
  <c r="P104" i="34"/>
  <c r="P96" i="34"/>
  <c r="P188" i="34"/>
  <c r="P165" i="34"/>
  <c r="P148" i="34"/>
  <c r="P113" i="34"/>
  <c r="P105" i="34"/>
  <c r="P97" i="34"/>
  <c r="P114" i="34"/>
  <c r="P106" i="34"/>
  <c r="P98" i="34"/>
  <c r="P168" i="34"/>
  <c r="P164" i="34"/>
  <c r="P151" i="34"/>
  <c r="P136" i="34"/>
  <c r="P129" i="34"/>
  <c r="P115" i="34"/>
  <c r="P107" i="34"/>
  <c r="P99" i="34"/>
  <c r="P91" i="34"/>
  <c r="P117" i="34"/>
  <c r="P110" i="34"/>
  <c r="P92" i="34"/>
  <c r="P80" i="34"/>
  <c r="P72" i="34"/>
  <c r="P163" i="34"/>
  <c r="P81" i="34"/>
  <c r="P73" i="34"/>
  <c r="P108" i="34"/>
  <c r="P101" i="34"/>
  <c r="P94" i="34"/>
  <c r="P89" i="34"/>
  <c r="P82" i="34"/>
  <c r="P74" i="34"/>
  <c r="P66" i="34"/>
  <c r="P58" i="34"/>
  <c r="P50" i="34"/>
  <c r="P42" i="34"/>
  <c r="P34" i="34"/>
  <c r="P121" i="34"/>
  <c r="P118" i="34"/>
  <c r="P83" i="34"/>
  <c r="P75" i="34"/>
  <c r="P67" i="34"/>
  <c r="P59" i="34"/>
  <c r="P51" i="34"/>
  <c r="P43" i="34"/>
  <c r="P35" i="34"/>
  <c r="P93" i="34"/>
  <c r="P127" i="34"/>
  <c r="P86" i="34"/>
  <c r="P84" i="34"/>
  <c r="P76" i="34"/>
  <c r="P68" i="34"/>
  <c r="P60" i="34"/>
  <c r="P52" i="34"/>
  <c r="P44" i="34"/>
  <c r="P36" i="34"/>
  <c r="P143" i="34"/>
  <c r="P100" i="34"/>
  <c r="P116" i="34"/>
  <c r="P109" i="34"/>
  <c r="P102" i="34"/>
  <c r="P88" i="34"/>
  <c r="P77" i="34"/>
  <c r="P69" i="34"/>
  <c r="P61" i="34"/>
  <c r="P53" i="34"/>
  <c r="P45" i="34"/>
  <c r="P37" i="34"/>
  <c r="P153" i="34"/>
  <c r="P78" i="34"/>
  <c r="P70" i="34"/>
  <c r="P62" i="34"/>
  <c r="P54" i="34"/>
  <c r="P46" i="34"/>
  <c r="P38" i="34"/>
  <c r="P30" i="34"/>
  <c r="P90" i="34"/>
  <c r="P85" i="34"/>
  <c r="N217" i="34"/>
  <c r="N209" i="34"/>
  <c r="N218" i="34"/>
  <c r="N210" i="34"/>
  <c r="N219" i="34"/>
  <c r="N211" i="34"/>
  <c r="N216" i="34"/>
  <c r="N205" i="34"/>
  <c r="N197" i="34"/>
  <c r="N220" i="34"/>
  <c r="N215" i="34"/>
  <c r="N206" i="34"/>
  <c r="N198" i="34"/>
  <c r="N214" i="34"/>
  <c r="N207" i="34"/>
  <c r="N199" i="34"/>
  <c r="N212" i="34"/>
  <c r="N201" i="34"/>
  <c r="N193" i="34"/>
  <c r="N202" i="34"/>
  <c r="N194" i="34"/>
  <c r="N195" i="34"/>
  <c r="N188" i="34"/>
  <c r="N180" i="34"/>
  <c r="N172" i="34"/>
  <c r="N164" i="34"/>
  <c r="N189" i="34"/>
  <c r="N181" i="34"/>
  <c r="N173" i="34"/>
  <c r="N192" i="34"/>
  <c r="N190" i="34"/>
  <c r="N182" i="34"/>
  <c r="N174" i="34"/>
  <c r="N200" i="34"/>
  <c r="N191" i="34"/>
  <c r="N184" i="34"/>
  <c r="N176" i="34"/>
  <c r="N168" i="34"/>
  <c r="N213" i="34"/>
  <c r="N185" i="34"/>
  <c r="N177" i="34"/>
  <c r="N169" i="34"/>
  <c r="N170" i="34"/>
  <c r="N163" i="34"/>
  <c r="N155" i="34"/>
  <c r="N147" i="34"/>
  <c r="N139" i="34"/>
  <c r="N203" i="34"/>
  <c r="N175" i="34"/>
  <c r="N167" i="34"/>
  <c r="N166" i="34"/>
  <c r="N159" i="34"/>
  <c r="N160" i="34"/>
  <c r="N152" i="34"/>
  <c r="N144" i="34"/>
  <c r="N162" i="34"/>
  <c r="N156" i="34"/>
  <c r="N153" i="34"/>
  <c r="N148" i="34"/>
  <c r="N136" i="34"/>
  <c r="N128" i="34"/>
  <c r="N204" i="34"/>
  <c r="N183" i="34"/>
  <c r="N161" i="34"/>
  <c r="N143" i="34"/>
  <c r="N138" i="34"/>
  <c r="N129" i="34"/>
  <c r="N150" i="34"/>
  <c r="N145" i="34"/>
  <c r="N140" i="34"/>
  <c r="N130" i="34"/>
  <c r="N122" i="34"/>
  <c r="N187" i="34"/>
  <c r="N178" i="34"/>
  <c r="N131" i="34"/>
  <c r="N123" i="34"/>
  <c r="N208" i="34"/>
  <c r="N196" i="34"/>
  <c r="N171" i="34"/>
  <c r="N142" i="34"/>
  <c r="N137" i="34"/>
  <c r="N132" i="34"/>
  <c r="N124" i="34"/>
  <c r="N154" i="34"/>
  <c r="N141" i="34"/>
  <c r="N134" i="34"/>
  <c r="N127" i="34"/>
  <c r="N117" i="34"/>
  <c r="N109" i="34"/>
  <c r="N101" i="34"/>
  <c r="N93" i="34"/>
  <c r="N85" i="34"/>
  <c r="N118" i="34"/>
  <c r="N110" i="34"/>
  <c r="N102" i="34"/>
  <c r="N94" i="34"/>
  <c r="N158" i="34"/>
  <c r="N125" i="34"/>
  <c r="N119" i="34"/>
  <c r="N111" i="34"/>
  <c r="N103" i="34"/>
  <c r="N95" i="34"/>
  <c r="N165" i="34"/>
  <c r="N146" i="34"/>
  <c r="N135" i="34"/>
  <c r="N120" i="34"/>
  <c r="N112" i="34"/>
  <c r="N104" i="34"/>
  <c r="N96" i="34"/>
  <c r="N186" i="34"/>
  <c r="N113" i="34"/>
  <c r="N105" i="34"/>
  <c r="N97" i="34"/>
  <c r="N89" i="34"/>
  <c r="N90" i="34"/>
  <c r="N78" i="34"/>
  <c r="N70" i="34"/>
  <c r="N157" i="34"/>
  <c r="N114" i="34"/>
  <c r="N107" i="34"/>
  <c r="N100" i="34"/>
  <c r="N79" i="34"/>
  <c r="N71" i="34"/>
  <c r="N151" i="34"/>
  <c r="N92" i="34"/>
  <c r="N87" i="34"/>
  <c r="N80" i="34"/>
  <c r="N72" i="34"/>
  <c r="N64" i="34"/>
  <c r="N56" i="34"/>
  <c r="N48" i="34"/>
  <c r="N40" i="34"/>
  <c r="N32" i="34"/>
  <c r="N98" i="34"/>
  <c r="N81" i="34"/>
  <c r="N73" i="34"/>
  <c r="N65" i="34"/>
  <c r="N57" i="34"/>
  <c r="N49" i="34"/>
  <c r="N41" i="34"/>
  <c r="N33" i="34"/>
  <c r="N149" i="34"/>
  <c r="N121" i="34"/>
  <c r="N115" i="34"/>
  <c r="N108" i="34"/>
  <c r="N82" i="34"/>
  <c r="N74" i="34"/>
  <c r="N66" i="34"/>
  <c r="N58" i="34"/>
  <c r="N50" i="34"/>
  <c r="N42" i="34"/>
  <c r="N34" i="34"/>
  <c r="N133" i="34"/>
  <c r="N91" i="34"/>
  <c r="N86" i="34"/>
  <c r="N83" i="34"/>
  <c r="N75" i="34"/>
  <c r="N67" i="34"/>
  <c r="N59" i="34"/>
  <c r="N51" i="34"/>
  <c r="N43" i="34"/>
  <c r="N35" i="34"/>
  <c r="N179" i="34"/>
  <c r="N126" i="34"/>
  <c r="N106" i="34"/>
  <c r="N99" i="34"/>
  <c r="N84" i="34"/>
  <c r="N76" i="34"/>
  <c r="N68" i="34"/>
  <c r="N60" i="34"/>
  <c r="N52" i="34"/>
  <c r="N44" i="34"/>
  <c r="N36" i="34"/>
  <c r="N116" i="34"/>
  <c r="N88" i="34"/>
  <c r="O31" i="34"/>
  <c r="O38" i="34"/>
  <c r="P41" i="34"/>
  <c r="P48" i="34"/>
  <c r="P55" i="34"/>
  <c r="Q58" i="34"/>
  <c r="Q65" i="34"/>
  <c r="P71" i="34"/>
  <c r="N62" i="34"/>
  <c r="N30" i="34"/>
  <c r="R34" i="34"/>
  <c r="N37" i="34"/>
  <c r="O40" i="34"/>
  <c r="R41" i="34"/>
  <c r="O47" i="34"/>
  <c r="O54" i="34"/>
  <c r="P57" i="34"/>
  <c r="P64" i="34"/>
  <c r="Q220" i="34"/>
  <c r="Q212" i="34"/>
  <c r="Q213" i="34"/>
  <c r="Q214" i="34"/>
  <c r="Q208" i="34"/>
  <c r="Q200" i="34"/>
  <c r="Q201" i="34"/>
  <c r="Q193" i="34"/>
  <c r="Q219" i="34"/>
  <c r="Q202" i="34"/>
  <c r="Q217" i="34"/>
  <c r="Q204" i="34"/>
  <c r="Q196" i="34"/>
  <c r="Q216" i="34"/>
  <c r="Q211" i="34"/>
  <c r="Q205" i="34"/>
  <c r="Q197" i="34"/>
  <c r="Q192" i="34"/>
  <c r="Q183" i="34"/>
  <c r="Q175" i="34"/>
  <c r="Q167" i="34"/>
  <c r="Q206" i="34"/>
  <c r="Q199" i="34"/>
  <c r="Q191" i="34"/>
  <c r="Q184" i="34"/>
  <c r="Q176" i="34"/>
  <c r="Q168" i="34"/>
  <c r="Q203" i="34"/>
  <c r="Q185" i="34"/>
  <c r="Q177" i="34"/>
  <c r="Q169" i="34"/>
  <c r="Q207" i="34"/>
  <c r="Q187" i="34"/>
  <c r="Q179" i="34"/>
  <c r="Q171" i="34"/>
  <c r="Q215" i="34"/>
  <c r="Q188" i="34"/>
  <c r="Q180" i="34"/>
  <c r="Q172" i="34"/>
  <c r="Q209" i="34"/>
  <c r="Q164" i="34"/>
  <c r="Q158" i="34"/>
  <c r="Q150" i="34"/>
  <c r="Q142" i="34"/>
  <c r="Q218" i="34"/>
  <c r="Q189" i="34"/>
  <c r="Q182" i="34"/>
  <c r="Q162" i="34"/>
  <c r="Q195" i="34"/>
  <c r="Q186" i="34"/>
  <c r="Q165" i="34"/>
  <c r="Q163" i="34"/>
  <c r="Q155" i="34"/>
  <c r="Q147" i="34"/>
  <c r="Q139" i="34"/>
  <c r="Q198" i="34"/>
  <c r="Q190" i="34"/>
  <c r="Q174" i="34"/>
  <c r="Q161" i="34"/>
  <c r="Q145" i="34"/>
  <c r="Q140" i="34"/>
  <c r="Q131" i="34"/>
  <c r="Q123" i="34"/>
  <c r="Q160" i="34"/>
  <c r="Q152" i="34"/>
  <c r="Q132" i="34"/>
  <c r="Q124" i="34"/>
  <c r="Q210" i="34"/>
  <c r="Q178" i="34"/>
  <c r="Q159" i="34"/>
  <c r="Q137" i="34"/>
  <c r="Q133" i="34"/>
  <c r="Q125" i="34"/>
  <c r="Q173" i="34"/>
  <c r="Q154" i="34"/>
  <c r="Q149" i="34"/>
  <c r="Q144" i="34"/>
  <c r="Q134" i="34"/>
  <c r="Q126" i="34"/>
  <c r="Q151" i="34"/>
  <c r="Q135" i="34"/>
  <c r="Q127" i="34"/>
  <c r="Q166" i="34"/>
  <c r="Q156" i="34"/>
  <c r="Q128" i="34"/>
  <c r="Q120" i="34"/>
  <c r="Q112" i="34"/>
  <c r="Q104" i="34"/>
  <c r="Q96" i="34"/>
  <c r="Q88" i="34"/>
  <c r="Q170" i="34"/>
  <c r="Q148" i="34"/>
  <c r="Q146" i="34"/>
  <c r="Q113" i="34"/>
  <c r="Q105" i="34"/>
  <c r="Q97" i="34"/>
  <c r="Q114" i="34"/>
  <c r="Q106" i="34"/>
  <c r="Q98" i="34"/>
  <c r="Q194" i="34"/>
  <c r="Q181" i="34"/>
  <c r="Q136" i="34"/>
  <c r="Q129" i="34"/>
  <c r="Q115" i="34"/>
  <c r="Q107" i="34"/>
  <c r="Q99" i="34"/>
  <c r="Q157" i="34"/>
  <c r="Q153" i="34"/>
  <c r="Q138" i="34"/>
  <c r="Q122" i="34"/>
  <c r="Q116" i="34"/>
  <c r="Q108" i="34"/>
  <c r="Q100" i="34"/>
  <c r="Q92" i="34"/>
  <c r="Q87" i="34"/>
  <c r="Q81" i="34"/>
  <c r="Q73" i="34"/>
  <c r="Q141" i="34"/>
  <c r="Q101" i="34"/>
  <c r="Q94" i="34"/>
  <c r="Q89" i="34"/>
  <c r="Q82" i="34"/>
  <c r="Q74" i="34"/>
  <c r="Q121" i="34"/>
  <c r="Q118" i="34"/>
  <c r="Q111" i="34"/>
  <c r="Q83" i="34"/>
  <c r="Q75" i="34"/>
  <c r="Q67" i="34"/>
  <c r="Q59" i="34"/>
  <c r="Q51" i="34"/>
  <c r="Q43" i="34"/>
  <c r="Q35" i="34"/>
  <c r="Q91" i="34"/>
  <c r="Q86" i="34"/>
  <c r="Q84" i="34"/>
  <c r="Q76" i="34"/>
  <c r="Q68" i="34"/>
  <c r="Q60" i="34"/>
  <c r="Q52" i="34"/>
  <c r="Q44" i="34"/>
  <c r="Q36" i="34"/>
  <c r="Q109" i="34"/>
  <c r="Q102" i="34"/>
  <c r="Q95" i="34"/>
  <c r="Q77" i="34"/>
  <c r="Q69" i="34"/>
  <c r="Q61" i="34"/>
  <c r="Q53" i="34"/>
  <c r="Q45" i="34"/>
  <c r="Q37" i="34"/>
  <c r="Q117" i="34"/>
  <c r="Q110" i="34"/>
  <c r="Q119" i="34"/>
  <c r="Q78" i="34"/>
  <c r="Q70" i="34"/>
  <c r="Q62" i="34"/>
  <c r="Q54" i="34"/>
  <c r="Q46" i="34"/>
  <c r="Q38" i="34"/>
  <c r="Q30" i="34"/>
  <c r="Q103" i="34"/>
  <c r="Q143" i="34"/>
  <c r="Q130" i="34"/>
  <c r="Q93" i="34"/>
  <c r="Q90" i="34"/>
  <c r="Q85" i="34"/>
  <c r="Q79" i="34"/>
  <c r="Q71" i="34"/>
  <c r="Q63" i="34"/>
  <c r="Q55" i="34"/>
  <c r="Q47" i="34"/>
  <c r="Q39" i="34"/>
  <c r="Q31" i="34"/>
  <c r="Q34" i="34"/>
  <c r="N47" i="34"/>
  <c r="Q48" i="34"/>
  <c r="N54" i="34"/>
  <c r="N61" i="34"/>
  <c r="O30" i="34"/>
  <c r="Q50" i="34"/>
  <c r="Q57" i="34"/>
  <c r="N63" i="34"/>
  <c r="Q64" i="34"/>
  <c r="N77" i="34"/>
  <c r="R81" i="34"/>
  <c r="Q33" i="34"/>
  <c r="N39" i="34"/>
  <c r="Q40" i="34"/>
  <c r="R43" i="34"/>
  <c r="N46" i="34"/>
  <c r="R50" i="34"/>
  <c r="N53" i="34"/>
  <c r="O56" i="34"/>
  <c r="R57" i="34"/>
  <c r="O63" i="34"/>
  <c r="N69" i="34"/>
  <c r="Q41" i="34"/>
  <c r="O64" i="34"/>
  <c r="Q80" i="34"/>
  <c r="R213" i="34"/>
  <c r="R214" i="34"/>
  <c r="R215" i="34"/>
  <c r="R220" i="34"/>
  <c r="R201" i="34"/>
  <c r="R219" i="34"/>
  <c r="R202" i="34"/>
  <c r="R194" i="34"/>
  <c r="R218" i="34"/>
  <c r="R203" i="34"/>
  <c r="R195" i="34"/>
  <c r="R216" i="34"/>
  <c r="R211" i="34"/>
  <c r="R205" i="34"/>
  <c r="R197" i="34"/>
  <c r="R210" i="34"/>
  <c r="R206" i="34"/>
  <c r="R198" i="34"/>
  <c r="R212" i="34"/>
  <c r="R199" i="34"/>
  <c r="R191" i="34"/>
  <c r="R184" i="34"/>
  <c r="R176" i="34"/>
  <c r="R168" i="34"/>
  <c r="R196" i="34"/>
  <c r="R185" i="34"/>
  <c r="R177" i="34"/>
  <c r="R169" i="34"/>
  <c r="R209" i="34"/>
  <c r="R186" i="34"/>
  <c r="R178" i="34"/>
  <c r="R170" i="34"/>
  <c r="R204" i="34"/>
  <c r="R188" i="34"/>
  <c r="R180" i="34"/>
  <c r="R172" i="34"/>
  <c r="R164" i="34"/>
  <c r="R189" i="34"/>
  <c r="R181" i="34"/>
  <c r="R173" i="34"/>
  <c r="R174" i="34"/>
  <c r="R159" i="34"/>
  <c r="R151" i="34"/>
  <c r="R143" i="34"/>
  <c r="R179" i="34"/>
  <c r="R165" i="34"/>
  <c r="R163" i="34"/>
  <c r="R155" i="34"/>
  <c r="R217" i="34"/>
  <c r="R156" i="34"/>
  <c r="R148" i="34"/>
  <c r="R140" i="34"/>
  <c r="R193" i="34"/>
  <c r="R183" i="34"/>
  <c r="R160" i="34"/>
  <c r="R152" i="34"/>
  <c r="R132" i="34"/>
  <c r="R124" i="34"/>
  <c r="R147" i="34"/>
  <c r="R142" i="34"/>
  <c r="R137" i="34"/>
  <c r="R133" i="34"/>
  <c r="R125" i="34"/>
  <c r="R192" i="34"/>
  <c r="R187" i="34"/>
  <c r="R171" i="34"/>
  <c r="R167" i="34"/>
  <c r="R154" i="34"/>
  <c r="R149" i="34"/>
  <c r="R144" i="34"/>
  <c r="R134" i="34"/>
  <c r="R126" i="34"/>
  <c r="R208" i="34"/>
  <c r="R158" i="34"/>
  <c r="R139" i="34"/>
  <c r="R135" i="34"/>
  <c r="R127" i="34"/>
  <c r="R182" i="34"/>
  <c r="R157" i="34"/>
  <c r="R146" i="34"/>
  <c r="R141" i="34"/>
  <c r="R136" i="34"/>
  <c r="R128" i="34"/>
  <c r="R120" i="34"/>
  <c r="R200" i="34"/>
  <c r="R131" i="34"/>
  <c r="R113" i="34"/>
  <c r="R105" i="34"/>
  <c r="R97" i="34"/>
  <c r="R89" i="34"/>
  <c r="R150" i="34"/>
  <c r="R114" i="34"/>
  <c r="R106" i="34"/>
  <c r="R98" i="34"/>
  <c r="R175" i="34"/>
  <c r="R129" i="34"/>
  <c r="R115" i="34"/>
  <c r="R107" i="34"/>
  <c r="R99" i="34"/>
  <c r="R162" i="34"/>
  <c r="R153" i="34"/>
  <c r="R138" i="34"/>
  <c r="R122" i="34"/>
  <c r="R116" i="34"/>
  <c r="R108" i="34"/>
  <c r="R100" i="34"/>
  <c r="R207" i="34"/>
  <c r="R121" i="34"/>
  <c r="R117" i="34"/>
  <c r="R109" i="34"/>
  <c r="R101" i="34"/>
  <c r="R93" i="34"/>
  <c r="R85" i="34"/>
  <c r="R94" i="34"/>
  <c r="R82" i="34"/>
  <c r="R74" i="34"/>
  <c r="R118" i="34"/>
  <c r="R111" i="34"/>
  <c r="R104" i="34"/>
  <c r="R83" i="34"/>
  <c r="R75" i="34"/>
  <c r="R67" i="34"/>
  <c r="R190" i="34"/>
  <c r="R91" i="34"/>
  <c r="R86" i="34"/>
  <c r="R84" i="34"/>
  <c r="R76" i="34"/>
  <c r="R68" i="34"/>
  <c r="R60" i="34"/>
  <c r="R52" i="34"/>
  <c r="R44" i="34"/>
  <c r="R36" i="34"/>
  <c r="R145" i="34"/>
  <c r="R102" i="34"/>
  <c r="R95" i="34"/>
  <c r="R77" i="34"/>
  <c r="R69" i="34"/>
  <c r="R61" i="34"/>
  <c r="R53" i="34"/>
  <c r="R45" i="34"/>
  <c r="R37" i="34"/>
  <c r="R161" i="34"/>
  <c r="R123" i="34"/>
  <c r="R119" i="34"/>
  <c r="R112" i="34"/>
  <c r="R88" i="34"/>
  <c r="R78" i="34"/>
  <c r="R70" i="34"/>
  <c r="R62" i="34"/>
  <c r="R54" i="34"/>
  <c r="R46" i="34"/>
  <c r="R38" i="34"/>
  <c r="R30" i="34"/>
  <c r="R87" i="34"/>
  <c r="R130" i="34"/>
  <c r="R90" i="34"/>
  <c r="R79" i="34"/>
  <c r="R71" i="34"/>
  <c r="R63" i="34"/>
  <c r="R55" i="34"/>
  <c r="R47" i="34"/>
  <c r="R39" i="34"/>
  <c r="R31" i="34"/>
  <c r="R166" i="34"/>
  <c r="R110" i="34"/>
  <c r="R103" i="34"/>
  <c r="R96" i="34"/>
  <c r="R80" i="34"/>
  <c r="R72" i="34"/>
  <c r="R64" i="34"/>
  <c r="R56" i="34"/>
  <c r="R48" i="34"/>
  <c r="R40" i="34"/>
  <c r="R32" i="34"/>
  <c r="R92" i="34"/>
  <c r="O32" i="34"/>
  <c r="R33" i="34"/>
  <c r="O39" i="34"/>
  <c r="O46" i="34"/>
  <c r="P49" i="34"/>
  <c r="P56" i="34"/>
  <c r="P63" i="34"/>
  <c r="Q66" i="34"/>
  <c r="O78" i="34"/>
  <c r="L25" i="36" l="1"/>
  <c r="H25" i="36"/>
  <c r="I25" i="36"/>
  <c r="C26" i="36"/>
  <c r="M25" i="36"/>
  <c r="K25" i="36"/>
  <c r="D25" i="36"/>
  <c r="J25" i="36"/>
  <c r="G25" i="36"/>
  <c r="F25" i="36"/>
  <c r="F26" i="36"/>
  <c r="G26" i="36"/>
  <c r="M9" i="35"/>
  <c r="M11" i="35" s="1"/>
  <c r="B6" i="31"/>
  <c r="F9" i="35"/>
  <c r="F11" i="35" s="1"/>
  <c r="B6" i="25"/>
  <c r="E11" i="35"/>
  <c r="E28" i="35"/>
  <c r="H9" i="35"/>
  <c r="H11" i="35" s="1"/>
  <c r="B6" i="24"/>
  <c r="K9" i="35"/>
  <c r="K11" i="35" s="1"/>
  <c r="B6" i="29"/>
  <c r="L9" i="35"/>
  <c r="L11" i="35" s="1"/>
  <c r="B6" i="30"/>
  <c r="J9" i="35"/>
  <c r="J11" i="35" s="1"/>
  <c r="B6" i="28"/>
  <c r="I9" i="35"/>
  <c r="I11" i="35" s="1"/>
  <c r="B6" i="27"/>
  <c r="G11" i="35"/>
  <c r="L8" i="34"/>
  <c r="L9" i="34" s="1"/>
  <c r="L11" i="34" s="1"/>
  <c r="H9" i="34"/>
  <c r="H11" i="34" s="1"/>
  <c r="K8" i="34"/>
  <c r="K9" i="34" s="1"/>
  <c r="K11" i="34" s="1"/>
  <c r="J8" i="34"/>
  <c r="J9" i="34" s="1"/>
  <c r="J11" i="34" s="1"/>
  <c r="I8" i="34"/>
  <c r="I9" i="34" s="1"/>
  <c r="I11" i="34" s="1"/>
  <c r="M8" i="34"/>
  <c r="G8" i="34"/>
  <c r="E9" i="34"/>
  <c r="E11" i="34" s="1"/>
  <c r="F8" i="34"/>
  <c r="F9" i="34" s="1"/>
  <c r="F11" i="34" s="1"/>
  <c r="E144" i="35" l="1"/>
  <c r="E132" i="35"/>
  <c r="E135" i="35"/>
  <c r="E124" i="35"/>
  <c r="E146" i="35"/>
  <c r="E134" i="35"/>
  <c r="E137" i="35"/>
  <c r="E149" i="35"/>
  <c r="E127" i="35"/>
  <c r="E148" i="35"/>
  <c r="E136" i="35"/>
  <c r="E153" i="35"/>
  <c r="E145" i="35"/>
  <c r="E150" i="35"/>
  <c r="E138" i="35"/>
  <c r="E126" i="35"/>
  <c r="E143" i="35"/>
  <c r="E141" i="35"/>
  <c r="E139" i="35"/>
  <c r="E133" i="35"/>
  <c r="E125" i="35"/>
  <c r="E152" i="35"/>
  <c r="E140" i="35"/>
  <c r="E128" i="35"/>
  <c r="E131" i="35"/>
  <c r="E129" i="35"/>
  <c r="E147" i="35"/>
  <c r="E151" i="35"/>
  <c r="E142" i="35"/>
  <c r="E130" i="35"/>
  <c r="L144" i="35"/>
  <c r="L142" i="35"/>
  <c r="L146" i="35"/>
  <c r="L133" i="35"/>
  <c r="L145" i="35"/>
  <c r="L139" i="35"/>
  <c r="L126" i="35"/>
  <c r="L134" i="35"/>
  <c r="L132" i="35"/>
  <c r="L153" i="35"/>
  <c r="L130" i="35"/>
  <c r="L140" i="35"/>
  <c r="L127" i="35"/>
  <c r="L124" i="35"/>
  <c r="L143" i="35"/>
  <c r="L141" i="35"/>
  <c r="L148" i="35"/>
  <c r="L135" i="35"/>
  <c r="L131" i="35"/>
  <c r="L129" i="35"/>
  <c r="L147" i="35"/>
  <c r="L152" i="35"/>
  <c r="L128" i="35"/>
  <c r="L151" i="35"/>
  <c r="L136" i="35"/>
  <c r="L138" i="35"/>
  <c r="L125" i="35"/>
  <c r="L150" i="35"/>
  <c r="L137" i="35"/>
  <c r="L149" i="35"/>
  <c r="I141" i="35"/>
  <c r="I128" i="35"/>
  <c r="I129" i="35"/>
  <c r="I150" i="35"/>
  <c r="I142" i="35"/>
  <c r="I149" i="35"/>
  <c r="I147" i="35"/>
  <c r="I140" i="35"/>
  <c r="I153" i="35"/>
  <c r="I145" i="35"/>
  <c r="I127" i="35"/>
  <c r="I137" i="35"/>
  <c r="I124" i="35"/>
  <c r="I135" i="35"/>
  <c r="I131" i="35"/>
  <c r="I143" i="35"/>
  <c r="I130" i="35"/>
  <c r="I148" i="35"/>
  <c r="I125" i="35"/>
  <c r="I146" i="35"/>
  <c r="I139" i="35"/>
  <c r="I126" i="35"/>
  <c r="I151" i="35"/>
  <c r="I138" i="35"/>
  <c r="I152" i="35"/>
  <c r="I136" i="35"/>
  <c r="I134" i="35"/>
  <c r="I133" i="35"/>
  <c r="I132" i="35"/>
  <c r="I144" i="35"/>
  <c r="K146" i="35"/>
  <c r="K134" i="35"/>
  <c r="K139" i="35"/>
  <c r="K147" i="35"/>
  <c r="K148" i="35"/>
  <c r="K136" i="35"/>
  <c r="K153" i="35"/>
  <c r="K127" i="35"/>
  <c r="K129" i="35"/>
  <c r="K150" i="35"/>
  <c r="K138" i="35"/>
  <c r="K126" i="35"/>
  <c r="K135" i="35"/>
  <c r="K152" i="35"/>
  <c r="K140" i="35"/>
  <c r="K128" i="35"/>
  <c r="K141" i="35"/>
  <c r="K142" i="35"/>
  <c r="K130" i="35"/>
  <c r="K145" i="35"/>
  <c r="K143" i="35"/>
  <c r="K137" i="35"/>
  <c r="K125" i="35"/>
  <c r="K149" i="35"/>
  <c r="K144" i="35"/>
  <c r="K132" i="35"/>
  <c r="K133" i="35"/>
  <c r="K131" i="35"/>
  <c r="K151" i="35"/>
  <c r="K124" i="35"/>
  <c r="F153" i="35"/>
  <c r="F130" i="35"/>
  <c r="F151" i="35"/>
  <c r="F128" i="35"/>
  <c r="F145" i="35"/>
  <c r="F124" i="35"/>
  <c r="F141" i="35"/>
  <c r="F139" i="35"/>
  <c r="F133" i="35"/>
  <c r="F149" i="35"/>
  <c r="F136" i="35"/>
  <c r="F138" i="35"/>
  <c r="F129" i="35"/>
  <c r="F127" i="35"/>
  <c r="F132" i="35"/>
  <c r="F144" i="35"/>
  <c r="F131" i="35"/>
  <c r="F148" i="35"/>
  <c r="F135" i="35"/>
  <c r="F143" i="35"/>
  <c r="F126" i="35"/>
  <c r="F152" i="35"/>
  <c r="F146" i="35"/>
  <c r="F134" i="35"/>
  <c r="F125" i="35"/>
  <c r="F142" i="35"/>
  <c r="F140" i="35"/>
  <c r="F147" i="35"/>
  <c r="F150" i="35"/>
  <c r="F137" i="35"/>
  <c r="G127" i="35"/>
  <c r="G125" i="35"/>
  <c r="G142" i="35"/>
  <c r="G129" i="35"/>
  <c r="G143" i="35"/>
  <c r="G141" i="35"/>
  <c r="G148" i="35"/>
  <c r="G132" i="35"/>
  <c r="G136" i="35"/>
  <c r="G145" i="35"/>
  <c r="G152" i="35"/>
  <c r="G150" i="35"/>
  <c r="G144" i="35"/>
  <c r="G131" i="35"/>
  <c r="G130" i="35"/>
  <c r="G153" i="35"/>
  <c r="G140" i="35"/>
  <c r="G138" i="35"/>
  <c r="G135" i="35"/>
  <c r="G151" i="35"/>
  <c r="G128" i="35"/>
  <c r="G149" i="35"/>
  <c r="G126" i="35"/>
  <c r="G139" i="35"/>
  <c r="G137" i="35"/>
  <c r="G134" i="35"/>
  <c r="G146" i="35"/>
  <c r="G133" i="35"/>
  <c r="G147" i="35"/>
  <c r="G124" i="35"/>
  <c r="J147" i="35"/>
  <c r="J145" i="35"/>
  <c r="J152" i="35"/>
  <c r="J135" i="35"/>
  <c r="J133" i="35"/>
  <c r="J141" i="35"/>
  <c r="J128" i="35"/>
  <c r="J125" i="35"/>
  <c r="J150" i="35"/>
  <c r="J153" i="35"/>
  <c r="J140" i="35"/>
  <c r="J137" i="35"/>
  <c r="J129" i="35"/>
  <c r="J146" i="35"/>
  <c r="J144" i="35"/>
  <c r="J149" i="35"/>
  <c r="J136" i="35"/>
  <c r="J148" i="35"/>
  <c r="J134" i="35"/>
  <c r="J132" i="35"/>
  <c r="J143" i="35"/>
  <c r="J130" i="35"/>
  <c r="J151" i="35"/>
  <c r="J138" i="35"/>
  <c r="J142" i="35"/>
  <c r="J139" i="35"/>
  <c r="J126" i="35"/>
  <c r="J124" i="35"/>
  <c r="J127" i="35"/>
  <c r="J131" i="35"/>
  <c r="H151" i="35"/>
  <c r="H139" i="35"/>
  <c r="H127" i="35"/>
  <c r="H150" i="35"/>
  <c r="H148" i="35"/>
  <c r="H128" i="35"/>
  <c r="H142" i="35"/>
  <c r="H153" i="35"/>
  <c r="H141" i="35"/>
  <c r="H129" i="35"/>
  <c r="H138" i="35"/>
  <c r="H136" i="35"/>
  <c r="H132" i="35"/>
  <c r="H143" i="35"/>
  <c r="H131" i="35"/>
  <c r="H126" i="35"/>
  <c r="H140" i="35"/>
  <c r="H145" i="35"/>
  <c r="H133" i="35"/>
  <c r="H144" i="35"/>
  <c r="H130" i="35"/>
  <c r="H147" i="35"/>
  <c r="H135" i="35"/>
  <c r="H152" i="35"/>
  <c r="H149" i="35"/>
  <c r="H137" i="35"/>
  <c r="H125" i="35"/>
  <c r="H124" i="35"/>
  <c r="H146" i="35"/>
  <c r="H134" i="35"/>
  <c r="M141" i="35"/>
  <c r="M139" i="35"/>
  <c r="M134" i="35"/>
  <c r="M145" i="35"/>
  <c r="M132" i="35"/>
  <c r="M144" i="35"/>
  <c r="M131" i="35"/>
  <c r="M129" i="35"/>
  <c r="M127" i="35"/>
  <c r="M152" i="35"/>
  <c r="M148" i="35"/>
  <c r="M135" i="35"/>
  <c r="M147" i="35"/>
  <c r="M126" i="35"/>
  <c r="M124" i="35"/>
  <c r="M138" i="35"/>
  <c r="M125" i="35"/>
  <c r="M142" i="35"/>
  <c r="M140" i="35"/>
  <c r="M143" i="35"/>
  <c r="M146" i="35"/>
  <c r="M133" i="35"/>
  <c r="M153" i="35"/>
  <c r="M130" i="35"/>
  <c r="M151" i="35"/>
  <c r="M128" i="35"/>
  <c r="M150" i="35"/>
  <c r="M137" i="35"/>
  <c r="M149" i="35"/>
  <c r="M136" i="35"/>
  <c r="E39" i="35"/>
  <c r="E119" i="35"/>
  <c r="E115" i="35"/>
  <c r="E114" i="35"/>
  <c r="E121" i="35"/>
  <c r="E120" i="35"/>
  <c r="E116" i="35"/>
  <c r="E123" i="35"/>
  <c r="E122" i="35"/>
  <c r="E118" i="35"/>
  <c r="E117" i="35"/>
  <c r="G116" i="35"/>
  <c r="G120" i="35"/>
  <c r="G118" i="35"/>
  <c r="G121" i="35"/>
  <c r="G115" i="35"/>
  <c r="G114" i="35"/>
  <c r="G122" i="35"/>
  <c r="G119" i="35"/>
  <c r="G123" i="35"/>
  <c r="G117" i="35"/>
  <c r="I122" i="35"/>
  <c r="I114" i="35"/>
  <c r="I120" i="35"/>
  <c r="I116" i="35"/>
  <c r="I118" i="35"/>
  <c r="I123" i="35"/>
  <c r="I121" i="35"/>
  <c r="I119" i="35"/>
  <c r="I115" i="35"/>
  <c r="I117" i="35"/>
  <c r="K121" i="35"/>
  <c r="K123" i="35"/>
  <c r="K120" i="35"/>
  <c r="K122" i="35"/>
  <c r="K116" i="35"/>
  <c r="K117" i="35"/>
  <c r="K119" i="35"/>
  <c r="K114" i="35"/>
  <c r="K115" i="35"/>
  <c r="K118" i="35"/>
  <c r="F122" i="35"/>
  <c r="F120" i="35"/>
  <c r="F114" i="35"/>
  <c r="F121" i="35"/>
  <c r="F116" i="35"/>
  <c r="F123" i="35"/>
  <c r="F119" i="35"/>
  <c r="F117" i="35"/>
  <c r="F118" i="35"/>
  <c r="F115" i="35"/>
  <c r="L121" i="35"/>
  <c r="L116" i="35"/>
  <c r="L123" i="35"/>
  <c r="L115" i="35"/>
  <c r="L120" i="35"/>
  <c r="L118" i="35"/>
  <c r="L114" i="35"/>
  <c r="L119" i="35"/>
  <c r="L122" i="35"/>
  <c r="L117" i="35"/>
  <c r="J121" i="35"/>
  <c r="J119" i="35"/>
  <c r="J116" i="35"/>
  <c r="J114" i="35"/>
  <c r="J115" i="35"/>
  <c r="J117" i="35"/>
  <c r="J118" i="35"/>
  <c r="J122" i="35"/>
  <c r="J120" i="35"/>
  <c r="J123" i="35"/>
  <c r="H117" i="35"/>
  <c r="H114" i="35"/>
  <c r="H119" i="35"/>
  <c r="H120" i="35"/>
  <c r="H118" i="35"/>
  <c r="H121" i="35"/>
  <c r="H122" i="35"/>
  <c r="H123" i="35"/>
  <c r="H115" i="35"/>
  <c r="H116" i="35"/>
  <c r="M118" i="35"/>
  <c r="M122" i="35"/>
  <c r="M119" i="35"/>
  <c r="M114" i="35"/>
  <c r="M120" i="35"/>
  <c r="M117" i="35"/>
  <c r="M123" i="35"/>
  <c r="M116" i="35"/>
  <c r="M121" i="35"/>
  <c r="M115" i="35"/>
  <c r="M54" i="35"/>
  <c r="E31" i="35"/>
  <c r="J84" i="35"/>
  <c r="J31" i="35"/>
  <c r="J71" i="35"/>
  <c r="J90" i="35"/>
  <c r="J33" i="35"/>
  <c r="J75" i="35"/>
  <c r="J62" i="35"/>
  <c r="J78" i="35"/>
  <c r="J61" i="35"/>
  <c r="J69" i="35"/>
  <c r="J102" i="35"/>
  <c r="J89" i="35"/>
  <c r="J70" i="35"/>
  <c r="J35" i="35"/>
  <c r="J66" i="35"/>
  <c r="J36" i="35"/>
  <c r="J94" i="35"/>
  <c r="J112" i="35"/>
  <c r="J32" i="35"/>
  <c r="J37" i="35"/>
  <c r="J50" i="35"/>
  <c r="J40" i="35"/>
  <c r="J83" i="35"/>
  <c r="J111" i="35"/>
  <c r="J97" i="35"/>
  <c r="J53" i="35"/>
  <c r="J72" i="35"/>
  <c r="J43" i="35"/>
  <c r="J42" i="35"/>
  <c r="J76" i="35"/>
  <c r="J54" i="35"/>
  <c r="J56" i="35"/>
  <c r="J64" i="35"/>
  <c r="J57" i="35"/>
  <c r="J88" i="35"/>
  <c r="J47" i="35"/>
  <c r="J81" i="35"/>
  <c r="J77" i="35"/>
  <c r="J46" i="35"/>
  <c r="J105" i="35"/>
  <c r="J45" i="35"/>
  <c r="J87" i="35"/>
  <c r="J55" i="35"/>
  <c r="J113" i="35"/>
  <c r="J110" i="35"/>
  <c r="J86" i="35"/>
  <c r="J79" i="35"/>
  <c r="J100" i="35"/>
  <c r="J44" i="35"/>
  <c r="J92" i="35"/>
  <c r="J80" i="35"/>
  <c r="J52" i="35"/>
  <c r="J67" i="35"/>
  <c r="J48" i="35"/>
  <c r="J99" i="35"/>
  <c r="J60" i="35"/>
  <c r="J93" i="35"/>
  <c r="J82" i="35"/>
  <c r="J103" i="35"/>
  <c r="J41" i="35"/>
  <c r="J58" i="35"/>
  <c r="J96" i="35"/>
  <c r="J34" i="35"/>
  <c r="J59" i="35"/>
  <c r="J74" i="35"/>
  <c r="J51" i="35"/>
  <c r="J108" i="35"/>
  <c r="J98" i="35"/>
  <c r="J95" i="35"/>
  <c r="J85" i="35"/>
  <c r="J106" i="35"/>
  <c r="M84" i="35"/>
  <c r="H84" i="35"/>
  <c r="H31" i="35"/>
  <c r="H34" i="35"/>
  <c r="H44" i="35"/>
  <c r="L154" i="35"/>
  <c r="E154" i="35"/>
  <c r="G154" i="35"/>
  <c r="I154" i="35"/>
  <c r="K154" i="35"/>
  <c r="F154" i="35"/>
  <c r="J154" i="35"/>
  <c r="H154" i="35"/>
  <c r="M154" i="35"/>
  <c r="I31" i="35"/>
  <c r="K107" i="35"/>
  <c r="K51" i="35"/>
  <c r="K52" i="35"/>
  <c r="K89" i="35"/>
  <c r="K44" i="35"/>
  <c r="K70" i="35"/>
  <c r="K92" i="35"/>
  <c r="E79" i="35"/>
  <c r="K94" i="35"/>
  <c r="K106" i="35"/>
  <c r="I90" i="35"/>
  <c r="K58" i="35"/>
  <c r="K63" i="35"/>
  <c r="K34" i="35"/>
  <c r="K100" i="35"/>
  <c r="K65" i="35"/>
  <c r="K66" i="35"/>
  <c r="K59" i="35"/>
  <c r="K50" i="35"/>
  <c r="K61" i="35"/>
  <c r="K111" i="35"/>
  <c r="K75" i="35"/>
  <c r="K69" i="35"/>
  <c r="K38" i="35"/>
  <c r="K53" i="35"/>
  <c r="K47" i="35"/>
  <c r="K91" i="35"/>
  <c r="K77" i="35"/>
  <c r="K39" i="35"/>
  <c r="K79" i="35"/>
  <c r="K78" i="35"/>
  <c r="K76" i="35"/>
  <c r="K40" i="35"/>
  <c r="K102" i="35"/>
  <c r="K49" i="35"/>
  <c r="K95" i="35"/>
  <c r="K113" i="35"/>
  <c r="K62" i="35"/>
  <c r="K42" i="35"/>
  <c r="K82" i="35"/>
  <c r="K57" i="35"/>
  <c r="K80" i="35"/>
  <c r="K83" i="35"/>
  <c r="K88" i="35"/>
  <c r="K72" i="35"/>
  <c r="K74" i="35"/>
  <c r="K37" i="35"/>
  <c r="K85" i="35"/>
  <c r="K104" i="35"/>
  <c r="K36" i="35"/>
  <c r="K108" i="35"/>
  <c r="K55" i="35"/>
  <c r="K68" i="35"/>
  <c r="K43" i="35"/>
  <c r="K64" i="35"/>
  <c r="K67" i="35"/>
  <c r="K73" i="35"/>
  <c r="K45" i="35"/>
  <c r="K103" i="35"/>
  <c r="K60" i="35"/>
  <c r="K87" i="35"/>
  <c r="K90" i="35"/>
  <c r="K97" i="35"/>
  <c r="K110" i="35"/>
  <c r="K99" i="35"/>
  <c r="K109" i="35"/>
  <c r="K81" i="35"/>
  <c r="K98" i="35"/>
  <c r="K71" i="35"/>
  <c r="K54" i="35"/>
  <c r="K86" i="35"/>
  <c r="K48" i="35"/>
  <c r="K93" i="35"/>
  <c r="K112" i="35"/>
  <c r="K84" i="35"/>
  <c r="K32" i="35"/>
  <c r="K35" i="35"/>
  <c r="K41" i="35"/>
  <c r="K31" i="35"/>
  <c r="K101" i="35"/>
  <c r="K96" i="35"/>
  <c r="K46" i="35"/>
  <c r="K56" i="35"/>
  <c r="K33" i="35"/>
  <c r="K105" i="35"/>
  <c r="J63" i="35"/>
  <c r="J38" i="35"/>
  <c r="J107" i="35"/>
  <c r="J49" i="35"/>
  <c r="J101" i="35"/>
  <c r="J39" i="35"/>
  <c r="J65" i="35"/>
  <c r="J68" i="35"/>
  <c r="J104" i="35"/>
  <c r="J73" i="35"/>
  <c r="J91" i="35"/>
  <c r="J109" i="35"/>
  <c r="H79" i="35"/>
  <c r="M39" i="35"/>
  <c r="H52" i="35"/>
  <c r="H108" i="35"/>
  <c r="H54" i="35"/>
  <c r="H39" i="35"/>
  <c r="H82" i="35"/>
  <c r="H57" i="35"/>
  <c r="H50" i="35"/>
  <c r="H78" i="35"/>
  <c r="L60" i="35"/>
  <c r="L46" i="35"/>
  <c r="L106" i="35"/>
  <c r="H46" i="35"/>
  <c r="H74" i="35"/>
  <c r="H86" i="35"/>
  <c r="H102" i="35"/>
  <c r="H56" i="35"/>
  <c r="H67" i="35"/>
  <c r="H83" i="35"/>
  <c r="H91" i="35"/>
  <c r="L70" i="35"/>
  <c r="L71" i="35"/>
  <c r="H64" i="35"/>
  <c r="H61" i="35"/>
  <c r="L61" i="35"/>
  <c r="L82" i="35"/>
  <c r="L95" i="35"/>
  <c r="H43" i="35"/>
  <c r="H33" i="35"/>
  <c r="H41" i="35"/>
  <c r="H76" i="35"/>
  <c r="H75" i="35"/>
  <c r="L41" i="35"/>
  <c r="H49" i="35"/>
  <c r="H62" i="35"/>
  <c r="H71" i="35"/>
  <c r="H99" i="35"/>
  <c r="H40" i="35"/>
  <c r="H55" i="35"/>
  <c r="H73" i="35"/>
  <c r="H42" i="35"/>
  <c r="H94" i="35"/>
  <c r="H53" i="35"/>
  <c r="H77" i="35"/>
  <c r="H98" i="35"/>
  <c r="H87" i="35"/>
  <c r="H111" i="35"/>
  <c r="H85" i="35"/>
  <c r="H95" i="35"/>
  <c r="H101" i="35"/>
  <c r="H45" i="35"/>
  <c r="H104" i="35"/>
  <c r="H32" i="35"/>
  <c r="H58" i="35"/>
  <c r="H80" i="35"/>
  <c r="H100" i="35"/>
  <c r="H90" i="35"/>
  <c r="H113" i="35"/>
  <c r="H110" i="35"/>
  <c r="H106" i="35"/>
  <c r="H48" i="35"/>
  <c r="H112" i="35"/>
  <c r="H35" i="35"/>
  <c r="H63" i="35"/>
  <c r="H92" i="35"/>
  <c r="H107" i="35"/>
  <c r="H93" i="35"/>
  <c r="H37" i="35"/>
  <c r="H51" i="35"/>
  <c r="H38" i="35"/>
  <c r="H68" i="35"/>
  <c r="H65" i="35"/>
  <c r="H97" i="35"/>
  <c r="H72" i="35"/>
  <c r="H96" i="35"/>
  <c r="H69" i="35"/>
  <c r="H60" i="35"/>
  <c r="H59" i="35"/>
  <c r="H36" i="35"/>
  <c r="H70" i="35"/>
  <c r="H88" i="35"/>
  <c r="H47" i="35"/>
  <c r="H103" i="35"/>
  <c r="H66" i="35"/>
  <c r="H109" i="35"/>
  <c r="H89" i="35"/>
  <c r="H81" i="35"/>
  <c r="H105" i="35"/>
  <c r="F53" i="35"/>
  <c r="L44" i="35"/>
  <c r="L87" i="35"/>
  <c r="F63" i="35"/>
  <c r="L84" i="35"/>
  <c r="L45" i="35"/>
  <c r="L36" i="35"/>
  <c r="L102" i="35"/>
  <c r="L38" i="35"/>
  <c r="L72" i="35"/>
  <c r="L43" i="35"/>
  <c r="L88" i="35"/>
  <c r="L67" i="35"/>
  <c r="L73" i="35"/>
  <c r="L92" i="35"/>
  <c r="E54" i="35"/>
  <c r="F75" i="35"/>
  <c r="M110" i="35"/>
  <c r="F77" i="35"/>
  <c r="L75" i="35"/>
  <c r="L109" i="35"/>
  <c r="L98" i="35"/>
  <c r="L97" i="35"/>
  <c r="L47" i="35"/>
  <c r="L93" i="35"/>
  <c r="L77" i="35"/>
  <c r="L39" i="35"/>
  <c r="L63" i="35"/>
  <c r="L50" i="35"/>
  <c r="L54" i="35"/>
  <c r="L105" i="35"/>
  <c r="L108" i="35"/>
  <c r="L112" i="35"/>
  <c r="L85" i="35"/>
  <c r="L81" i="35"/>
  <c r="L80" i="35"/>
  <c r="L104" i="35"/>
  <c r="F37" i="35"/>
  <c r="F111" i="35"/>
  <c r="F98" i="35"/>
  <c r="M113" i="35"/>
  <c r="F31" i="35"/>
  <c r="L79" i="35"/>
  <c r="L49" i="35"/>
  <c r="L55" i="35"/>
  <c r="L52" i="35"/>
  <c r="L101" i="35"/>
  <c r="L31" i="35"/>
  <c r="L33" i="35"/>
  <c r="L56" i="35"/>
  <c r="L68" i="35"/>
  <c r="L53" i="35"/>
  <c r="L34" i="35"/>
  <c r="L59" i="35"/>
  <c r="L111" i="35"/>
  <c r="L94" i="35"/>
  <c r="L90" i="35"/>
  <c r="L83" i="35"/>
  <c r="L107" i="35"/>
  <c r="E49" i="35"/>
  <c r="F48" i="35"/>
  <c r="F81" i="35"/>
  <c r="F113" i="35"/>
  <c r="M109" i="35"/>
  <c r="I38" i="35"/>
  <c r="F112" i="35"/>
  <c r="L74" i="35"/>
  <c r="L69" i="35"/>
  <c r="L51" i="35"/>
  <c r="L65" i="35"/>
  <c r="L76" i="35"/>
  <c r="L32" i="35"/>
  <c r="L58" i="35"/>
  <c r="L37" i="35"/>
  <c r="L64" i="35"/>
  <c r="L57" i="35"/>
  <c r="L103" i="35"/>
  <c r="L99" i="35"/>
  <c r="L86" i="35"/>
  <c r="L110" i="35"/>
  <c r="F90" i="35"/>
  <c r="F82" i="35"/>
  <c r="M32" i="35"/>
  <c r="L91" i="35"/>
  <c r="L100" i="35"/>
  <c r="L48" i="35"/>
  <c r="L42" i="35"/>
  <c r="L96" i="35"/>
  <c r="L35" i="35"/>
  <c r="L66" i="35"/>
  <c r="L40" i="35"/>
  <c r="L78" i="35"/>
  <c r="L62" i="35"/>
  <c r="L89" i="35"/>
  <c r="L113" i="35"/>
  <c r="F100" i="35"/>
  <c r="E35" i="35"/>
  <c r="F57" i="35"/>
  <c r="F78" i="35"/>
  <c r="F41" i="35"/>
  <c r="F76" i="35"/>
  <c r="F56" i="35"/>
  <c r="F108" i="35"/>
  <c r="F95" i="35"/>
  <c r="I105" i="35"/>
  <c r="I35" i="35"/>
  <c r="E74" i="35"/>
  <c r="E95" i="35"/>
  <c r="F58" i="35"/>
  <c r="F109" i="35"/>
  <c r="F55" i="35"/>
  <c r="F34" i="35"/>
  <c r="F97" i="35"/>
  <c r="F101" i="35"/>
  <c r="E58" i="35"/>
  <c r="E82" i="35"/>
  <c r="F33" i="35"/>
  <c r="F35" i="35"/>
  <c r="F99" i="35"/>
  <c r="F49" i="35"/>
  <c r="F73" i="35"/>
  <c r="F94" i="35"/>
  <c r="F80" i="35"/>
  <c r="E85" i="35"/>
  <c r="F51" i="35"/>
  <c r="F42" i="35"/>
  <c r="F38" i="35"/>
  <c r="F66" i="35"/>
  <c r="F52" i="35"/>
  <c r="F91" i="35"/>
  <c r="F103" i="35"/>
  <c r="F83" i="35"/>
  <c r="I42" i="35"/>
  <c r="I109" i="35"/>
  <c r="E40" i="35"/>
  <c r="E47" i="35"/>
  <c r="E46" i="35"/>
  <c r="E68" i="35"/>
  <c r="E98" i="35"/>
  <c r="E36" i="35"/>
  <c r="E67" i="35"/>
  <c r="E73" i="35"/>
  <c r="E101" i="35"/>
  <c r="E37" i="35"/>
  <c r="E34" i="35"/>
  <c r="E84" i="35"/>
  <c r="E88" i="35"/>
  <c r="E71" i="35"/>
  <c r="E59" i="35"/>
  <c r="E72" i="35"/>
  <c r="E45" i="35"/>
  <c r="E106" i="35"/>
  <c r="E57" i="35"/>
  <c r="E91" i="35"/>
  <c r="E94" i="35"/>
  <c r="E83" i="35"/>
  <c r="E53" i="35"/>
  <c r="E105" i="35"/>
  <c r="E38" i="35"/>
  <c r="E89" i="35"/>
  <c r="E76" i="35"/>
  <c r="E64" i="35"/>
  <c r="E97" i="35"/>
  <c r="E48" i="35"/>
  <c r="E107" i="35"/>
  <c r="E60" i="35"/>
  <c r="E100" i="35"/>
  <c r="E108" i="35"/>
  <c r="E90" i="35"/>
  <c r="E109" i="35"/>
  <c r="E32" i="35"/>
  <c r="E70" i="35"/>
  <c r="E61" i="35"/>
  <c r="E104" i="35"/>
  <c r="E87" i="35"/>
  <c r="E96" i="35"/>
  <c r="E51" i="35"/>
  <c r="E110" i="35"/>
  <c r="E63" i="35"/>
  <c r="E92" i="35"/>
  <c r="I91" i="35"/>
  <c r="I88" i="35"/>
  <c r="E43" i="35"/>
  <c r="E52" i="35"/>
  <c r="E44" i="35"/>
  <c r="E55" i="35"/>
  <c r="E112" i="35"/>
  <c r="E86" i="35"/>
  <c r="E102" i="35"/>
  <c r="E33" i="35"/>
  <c r="E62" i="35"/>
  <c r="E69" i="35"/>
  <c r="E99" i="35"/>
  <c r="I46" i="35"/>
  <c r="I93" i="35"/>
  <c r="I56" i="35"/>
  <c r="I113" i="35"/>
  <c r="I92" i="35"/>
  <c r="H26" i="36"/>
  <c r="M26" i="36"/>
  <c r="D26" i="36"/>
  <c r="L26" i="36"/>
  <c r="J26" i="36"/>
  <c r="I26" i="36"/>
  <c r="C27" i="36"/>
  <c r="K26" i="36"/>
  <c r="E26" i="36"/>
  <c r="M72" i="35"/>
  <c r="E65" i="35"/>
  <c r="E56" i="35"/>
  <c r="E50" i="35"/>
  <c r="E41" i="35"/>
  <c r="E75" i="35"/>
  <c r="E93" i="35"/>
  <c r="E77" i="35"/>
  <c r="E80" i="35"/>
  <c r="E42" i="35"/>
  <c r="E78" i="35"/>
  <c r="E66" i="35"/>
  <c r="E111" i="35"/>
  <c r="E103" i="35"/>
  <c r="E81" i="35"/>
  <c r="E113" i="35"/>
  <c r="M98" i="35"/>
  <c r="M59" i="35"/>
  <c r="M51" i="35"/>
  <c r="M56" i="35"/>
  <c r="M99" i="35"/>
  <c r="M53" i="35"/>
  <c r="M97" i="35"/>
  <c r="M75" i="35"/>
  <c r="M103" i="35"/>
  <c r="M57" i="35"/>
  <c r="M63" i="35"/>
  <c r="M34" i="35"/>
  <c r="F39" i="35"/>
  <c r="F45" i="35"/>
  <c r="F60" i="35"/>
  <c r="F44" i="35"/>
  <c r="F68" i="35"/>
  <c r="F40" i="35"/>
  <c r="F61" i="35"/>
  <c r="F54" i="35"/>
  <c r="F84" i="35"/>
  <c r="F87" i="35"/>
  <c r="F86" i="35"/>
  <c r="F104" i="35"/>
  <c r="M70" i="35"/>
  <c r="M62" i="35"/>
  <c r="M68" i="35"/>
  <c r="M69" i="35"/>
  <c r="M37" i="35"/>
  <c r="I33" i="35"/>
  <c r="I45" i="35"/>
  <c r="I73" i="35"/>
  <c r="I82" i="35"/>
  <c r="I53" i="35"/>
  <c r="I72" i="35"/>
  <c r="I106" i="35"/>
  <c r="F36" i="35"/>
  <c r="F62" i="35"/>
  <c r="F65" i="35"/>
  <c r="F47" i="35"/>
  <c r="F79" i="35"/>
  <c r="F43" i="35"/>
  <c r="F69" i="35"/>
  <c r="F59" i="35"/>
  <c r="F93" i="35"/>
  <c r="F96" i="35"/>
  <c r="F71" i="35"/>
  <c r="F89" i="35"/>
  <c r="F107" i="35"/>
  <c r="M41" i="35"/>
  <c r="M60" i="35"/>
  <c r="M76" i="35"/>
  <c r="M73" i="35"/>
  <c r="M40" i="35"/>
  <c r="M55" i="35"/>
  <c r="M83" i="35"/>
  <c r="I34" i="35"/>
  <c r="I57" i="35"/>
  <c r="I78" i="35"/>
  <c r="I98" i="35"/>
  <c r="I58" i="35"/>
  <c r="I74" i="35"/>
  <c r="I111" i="35"/>
  <c r="I108" i="35"/>
  <c r="F67" i="35"/>
  <c r="F106" i="35"/>
  <c r="F70" i="35"/>
  <c r="F32" i="35"/>
  <c r="F50" i="35"/>
  <c r="F88" i="35"/>
  <c r="F46" i="35"/>
  <c r="F72" i="35"/>
  <c r="F64" i="35"/>
  <c r="F102" i="35"/>
  <c r="F105" i="35"/>
  <c r="F85" i="35"/>
  <c r="F74" i="35"/>
  <c r="F92" i="35"/>
  <c r="F110" i="35"/>
  <c r="M35" i="35"/>
  <c r="M38" i="35"/>
  <c r="M81" i="35"/>
  <c r="M112" i="35"/>
  <c r="M52" i="35"/>
  <c r="M67" i="35"/>
  <c r="M108" i="35"/>
  <c r="M101" i="35"/>
  <c r="I49" i="35"/>
  <c r="I80" i="35"/>
  <c r="I69" i="35"/>
  <c r="I32" i="35"/>
  <c r="I85" i="35"/>
  <c r="I86" i="35"/>
  <c r="I102" i="35"/>
  <c r="I84" i="35"/>
  <c r="I101" i="35"/>
  <c r="I83" i="35"/>
  <c r="I65" i="35"/>
  <c r="I96" i="35"/>
  <c r="I47" i="35"/>
  <c r="I87" i="35"/>
  <c r="I60" i="35"/>
  <c r="I54" i="35"/>
  <c r="I64" i="35"/>
  <c r="I39" i="35"/>
  <c r="I77" i="35"/>
  <c r="I36" i="35"/>
  <c r="I40" i="35"/>
  <c r="I112" i="35"/>
  <c r="I97" i="35"/>
  <c r="I99" i="35"/>
  <c r="I81" i="35"/>
  <c r="I62" i="35"/>
  <c r="I71" i="35"/>
  <c r="I44" i="35"/>
  <c r="I75" i="35"/>
  <c r="I55" i="35"/>
  <c r="I100" i="35"/>
  <c r="I52" i="35"/>
  <c r="I61" i="35"/>
  <c r="I110" i="35"/>
  <c r="I95" i="35"/>
  <c r="I94" i="35"/>
  <c r="I76" i="35"/>
  <c r="I59" i="35"/>
  <c r="I63" i="35"/>
  <c r="I41" i="35"/>
  <c r="I70" i="35"/>
  <c r="I89" i="35"/>
  <c r="I107" i="35"/>
  <c r="I66" i="35"/>
  <c r="I51" i="35"/>
  <c r="I43" i="35"/>
  <c r="I37" i="35"/>
  <c r="I48" i="35"/>
  <c r="I67" i="35"/>
  <c r="I79" i="35"/>
  <c r="I50" i="35"/>
  <c r="I68" i="35"/>
  <c r="I103" i="35"/>
  <c r="I104" i="35"/>
  <c r="M31" i="35"/>
  <c r="M94" i="35"/>
  <c r="M105" i="35"/>
  <c r="M107" i="35"/>
  <c r="M64" i="35"/>
  <c r="M88" i="35"/>
  <c r="M49" i="35"/>
  <c r="M104" i="35"/>
  <c r="M106" i="35"/>
  <c r="M95" i="35"/>
  <c r="M79" i="35"/>
  <c r="M50" i="35"/>
  <c r="M82" i="35"/>
  <c r="M48" i="35"/>
  <c r="M45" i="35"/>
  <c r="M111" i="35"/>
  <c r="M92" i="35"/>
  <c r="M96" i="35"/>
  <c r="M102" i="35"/>
  <c r="M61" i="35"/>
  <c r="M78" i="35"/>
  <c r="M46" i="35"/>
  <c r="M100" i="35"/>
  <c r="M90" i="35"/>
  <c r="M91" i="35"/>
  <c r="M71" i="35"/>
  <c r="M36" i="35"/>
  <c r="M86" i="35"/>
  <c r="M47" i="35"/>
  <c r="M85" i="35"/>
  <c r="M87" i="35"/>
  <c r="M93" i="35"/>
  <c r="M58" i="35"/>
  <c r="M74" i="35"/>
  <c r="M43" i="35"/>
  <c r="M66" i="35"/>
  <c r="M89" i="35"/>
  <c r="M77" i="35"/>
  <c r="M80" i="35"/>
  <c r="M65" i="35"/>
  <c r="M44" i="35"/>
  <c r="M42" i="35"/>
  <c r="M33" i="35"/>
  <c r="G113" i="35"/>
  <c r="G112" i="35"/>
  <c r="G105" i="35"/>
  <c r="G96" i="35"/>
  <c r="G87" i="35"/>
  <c r="G107" i="35"/>
  <c r="G100" i="35"/>
  <c r="G98" i="35"/>
  <c r="G91" i="35"/>
  <c r="G89" i="35"/>
  <c r="G82" i="35"/>
  <c r="G110" i="35"/>
  <c r="G106" i="35"/>
  <c r="G104" i="35"/>
  <c r="G97" i="35"/>
  <c r="G95" i="35"/>
  <c r="G88" i="35"/>
  <c r="G86" i="35"/>
  <c r="G79" i="35"/>
  <c r="G77" i="35"/>
  <c r="G70" i="35"/>
  <c r="G67" i="35"/>
  <c r="G64" i="35"/>
  <c r="G61" i="35"/>
  <c r="G58" i="35"/>
  <c r="G55" i="35"/>
  <c r="G102" i="35"/>
  <c r="G85" i="35"/>
  <c r="G81" i="35"/>
  <c r="G72" i="35"/>
  <c r="G69" i="35"/>
  <c r="G56" i="35"/>
  <c r="G52" i="35"/>
  <c r="G49" i="35"/>
  <c r="G46" i="35"/>
  <c r="G43" i="35"/>
  <c r="G40" i="35"/>
  <c r="G37" i="35"/>
  <c r="G34" i="35"/>
  <c r="G111" i="35"/>
  <c r="G108" i="35"/>
  <c r="G103" i="35"/>
  <c r="G99" i="35"/>
  <c r="G68" i="35"/>
  <c r="G92" i="35"/>
  <c r="G80" i="35"/>
  <c r="G76" i="35"/>
  <c r="G66" i="35"/>
  <c r="G93" i="35"/>
  <c r="G71" i="35"/>
  <c r="G109" i="35"/>
  <c r="G83" i="35"/>
  <c r="G75" i="35"/>
  <c r="G65" i="35"/>
  <c r="G60" i="35"/>
  <c r="G94" i="35"/>
  <c r="G90" i="35"/>
  <c r="G84" i="35"/>
  <c r="G78" i="35"/>
  <c r="G74" i="35"/>
  <c r="G62" i="35"/>
  <c r="G57" i="35"/>
  <c r="G59" i="35"/>
  <c r="G42" i="35"/>
  <c r="G44" i="35"/>
  <c r="G101" i="35"/>
  <c r="G63" i="35"/>
  <c r="G53" i="35"/>
  <c r="G35" i="35"/>
  <c r="G48" i="35"/>
  <c r="G47" i="35"/>
  <c r="G73" i="35"/>
  <c r="G51" i="35"/>
  <c r="G50" i="35"/>
  <c r="G33" i="35"/>
  <c r="G32" i="35"/>
  <c r="G36" i="35"/>
  <c r="G54" i="35"/>
  <c r="G39" i="35"/>
  <c r="G38" i="35"/>
  <c r="G41" i="35"/>
  <c r="G45" i="35"/>
  <c r="G31" i="35"/>
  <c r="L268" i="34"/>
  <c r="L264" i="34"/>
  <c r="L256" i="34"/>
  <c r="L252" i="34"/>
  <c r="L248" i="34"/>
  <c r="L244" i="34"/>
  <c r="L236" i="34"/>
  <c r="L232" i="34"/>
  <c r="L228" i="34"/>
  <c r="L224" i="34"/>
  <c r="L215" i="34"/>
  <c r="L216" i="34"/>
  <c r="L267" i="34"/>
  <c r="L263" i="34"/>
  <c r="L259" i="34"/>
  <c r="L255" i="34"/>
  <c r="L251" i="34"/>
  <c r="L247" i="34"/>
  <c r="L243" i="34"/>
  <c r="L239" i="34"/>
  <c r="L235" i="34"/>
  <c r="L231" i="34"/>
  <c r="L227" i="34"/>
  <c r="L223" i="34"/>
  <c r="L217" i="34"/>
  <c r="L209" i="34"/>
  <c r="L266" i="34"/>
  <c r="L261" i="34"/>
  <c r="L234" i="34"/>
  <c r="L229" i="34"/>
  <c r="L210" i="34"/>
  <c r="L203" i="34"/>
  <c r="L195" i="34"/>
  <c r="L262" i="34"/>
  <c r="L257" i="34"/>
  <c r="L225" i="34"/>
  <c r="L204" i="34"/>
  <c r="L196" i="34"/>
  <c r="L258" i="34"/>
  <c r="L253" i="34"/>
  <c r="L226" i="34"/>
  <c r="L221" i="34"/>
  <c r="L205" i="34"/>
  <c r="L197" i="34"/>
  <c r="L245" i="34"/>
  <c r="L219" i="34"/>
  <c r="L214" i="34"/>
  <c r="L207" i="34"/>
  <c r="L199" i="34"/>
  <c r="L246" i="34"/>
  <c r="L241" i="34"/>
  <c r="L218" i="34"/>
  <c r="L213" i="34"/>
  <c r="L208" i="34"/>
  <c r="L200" i="34"/>
  <c r="L192" i="34"/>
  <c r="L249" i="34"/>
  <c r="L242" i="34"/>
  <c r="L198" i="34"/>
  <c r="L186" i="34"/>
  <c r="L178" i="34"/>
  <c r="L170" i="34"/>
  <c r="L269" i="34"/>
  <c r="L212" i="34"/>
  <c r="L194" i="34"/>
  <c r="L193" i="34"/>
  <c r="L187" i="34"/>
  <c r="L179" i="34"/>
  <c r="L171" i="34"/>
  <c r="L238" i="34"/>
  <c r="L202" i="34"/>
  <c r="L188" i="34"/>
  <c r="L180" i="34"/>
  <c r="L172" i="34"/>
  <c r="L254" i="34"/>
  <c r="L237" i="34"/>
  <c r="L190" i="34"/>
  <c r="L182" i="34"/>
  <c r="L174" i="34"/>
  <c r="L166" i="34"/>
  <c r="L220" i="34"/>
  <c r="L211" i="34"/>
  <c r="L183" i="34"/>
  <c r="L175" i="34"/>
  <c r="L167" i="34"/>
  <c r="L222" i="34"/>
  <c r="L173" i="34"/>
  <c r="L161" i="34"/>
  <c r="L153" i="34"/>
  <c r="L145" i="34"/>
  <c r="L137" i="34"/>
  <c r="L164" i="34"/>
  <c r="L157" i="34"/>
  <c r="L185" i="34"/>
  <c r="L168" i="34"/>
  <c r="L158" i="34"/>
  <c r="L150" i="34"/>
  <c r="L142" i="34"/>
  <c r="L165" i="34"/>
  <c r="L163" i="34"/>
  <c r="L151" i="34"/>
  <c r="L146" i="34"/>
  <c r="L134" i="34"/>
  <c r="L126" i="34"/>
  <c r="L265" i="34"/>
  <c r="L181" i="34"/>
  <c r="L162" i="34"/>
  <c r="L141" i="34"/>
  <c r="L135" i="34"/>
  <c r="L127" i="34"/>
  <c r="L233" i="34"/>
  <c r="L176" i="34"/>
  <c r="L156" i="34"/>
  <c r="L148" i="34"/>
  <c r="L143" i="34"/>
  <c r="L138" i="34"/>
  <c r="L136" i="34"/>
  <c r="L128" i="34"/>
  <c r="L169" i="34"/>
  <c r="L155" i="34"/>
  <c r="L129" i="34"/>
  <c r="L189" i="34"/>
  <c r="L160" i="34"/>
  <c r="L140" i="34"/>
  <c r="L130" i="34"/>
  <c r="L122" i="34"/>
  <c r="L115" i="34"/>
  <c r="L107" i="34"/>
  <c r="L99" i="34"/>
  <c r="L91" i="34"/>
  <c r="L177" i="34"/>
  <c r="L154" i="34"/>
  <c r="L152" i="34"/>
  <c r="L139" i="34"/>
  <c r="L131" i="34"/>
  <c r="L124" i="34"/>
  <c r="L121" i="34"/>
  <c r="L116" i="34"/>
  <c r="L108" i="34"/>
  <c r="L100" i="34"/>
  <c r="L117" i="34"/>
  <c r="L109" i="34"/>
  <c r="L101" i="34"/>
  <c r="L93" i="34"/>
  <c r="L118" i="34"/>
  <c r="L110" i="34"/>
  <c r="L102" i="34"/>
  <c r="L94" i="34"/>
  <c r="L144" i="34"/>
  <c r="L132" i="34"/>
  <c r="L125" i="34"/>
  <c r="L119" i="34"/>
  <c r="L111" i="34"/>
  <c r="L103" i="34"/>
  <c r="L95" i="34"/>
  <c r="L87" i="34"/>
  <c r="L147" i="34"/>
  <c r="L120" i="34"/>
  <c r="L113" i="34"/>
  <c r="L106" i="34"/>
  <c r="L88" i="34"/>
  <c r="L84" i="34"/>
  <c r="L76" i="34"/>
  <c r="L68" i="34"/>
  <c r="L191" i="34"/>
  <c r="L133" i="34"/>
  <c r="L77" i="34"/>
  <c r="L69" i="34"/>
  <c r="L104" i="34"/>
  <c r="L97" i="34"/>
  <c r="L90" i="34"/>
  <c r="L85" i="34"/>
  <c r="L78" i="34"/>
  <c r="L70" i="34"/>
  <c r="L62" i="34"/>
  <c r="L54" i="34"/>
  <c r="L46" i="34"/>
  <c r="L38" i="34"/>
  <c r="L30" i="34"/>
  <c r="L114" i="34"/>
  <c r="L92" i="34"/>
  <c r="L79" i="34"/>
  <c r="L71" i="34"/>
  <c r="L63" i="34"/>
  <c r="L55" i="34"/>
  <c r="L47" i="34"/>
  <c r="L39" i="34"/>
  <c r="L31" i="34"/>
  <c r="L80" i="34"/>
  <c r="L72" i="34"/>
  <c r="L64" i="34"/>
  <c r="L56" i="34"/>
  <c r="L48" i="34"/>
  <c r="L40" i="34"/>
  <c r="L32" i="34"/>
  <c r="L96" i="34"/>
  <c r="L86" i="34"/>
  <c r="L206" i="34"/>
  <c r="L184" i="34"/>
  <c r="L123" i="34"/>
  <c r="L112" i="34"/>
  <c r="L105" i="34"/>
  <c r="L98" i="34"/>
  <c r="L89" i="34"/>
  <c r="L81" i="34"/>
  <c r="L73" i="34"/>
  <c r="L65" i="34"/>
  <c r="L57" i="34"/>
  <c r="L49" i="34"/>
  <c r="L41" i="34"/>
  <c r="L33" i="34"/>
  <c r="L83" i="34"/>
  <c r="L159" i="34"/>
  <c r="L149" i="34"/>
  <c r="L82" i="34"/>
  <c r="L74" i="34"/>
  <c r="L66" i="34"/>
  <c r="L58" i="34"/>
  <c r="L50" i="34"/>
  <c r="L42" i="34"/>
  <c r="L34" i="34"/>
  <c r="L201" i="34"/>
  <c r="L59" i="34"/>
  <c r="L52" i="34"/>
  <c r="L45" i="34"/>
  <c r="L43" i="34"/>
  <c r="L36" i="34"/>
  <c r="L60" i="34"/>
  <c r="L53" i="34"/>
  <c r="L35" i="34"/>
  <c r="L67" i="34"/>
  <c r="L51" i="34"/>
  <c r="L44" i="34"/>
  <c r="L37" i="34"/>
  <c r="L75" i="34"/>
  <c r="L61" i="34"/>
  <c r="L260" i="34"/>
  <c r="L250" i="34"/>
  <c r="L240" i="34"/>
  <c r="L230" i="34"/>
  <c r="L270" i="34"/>
  <c r="G9" i="34"/>
  <c r="F27" i="34"/>
  <c r="I220" i="34"/>
  <c r="I212" i="34"/>
  <c r="I269" i="34"/>
  <c r="I265" i="34"/>
  <c r="I261" i="34"/>
  <c r="I257" i="34"/>
  <c r="I253" i="34"/>
  <c r="I249" i="34"/>
  <c r="I245" i="34"/>
  <c r="I241" i="34"/>
  <c r="I237" i="34"/>
  <c r="I233" i="34"/>
  <c r="I229" i="34"/>
  <c r="I225" i="34"/>
  <c r="I221" i="34"/>
  <c r="I213" i="34"/>
  <c r="I214" i="34"/>
  <c r="I256" i="34"/>
  <c r="I251" i="34"/>
  <c r="I246" i="34"/>
  <c r="I224" i="34"/>
  <c r="I218" i="34"/>
  <c r="I208" i="34"/>
  <c r="I200" i="34"/>
  <c r="I252" i="34"/>
  <c r="I247" i="34"/>
  <c r="I242" i="34"/>
  <c r="I217" i="34"/>
  <c r="I201" i="34"/>
  <c r="I193" i="34"/>
  <c r="I248" i="34"/>
  <c r="I243" i="34"/>
  <c r="I238" i="34"/>
  <c r="I216" i="34"/>
  <c r="I211" i="34"/>
  <c r="I202" i="34"/>
  <c r="I267" i="34"/>
  <c r="I262" i="34"/>
  <c r="I235" i="34"/>
  <c r="I209" i="34"/>
  <c r="I204" i="34"/>
  <c r="I196" i="34"/>
  <c r="I268" i="34"/>
  <c r="I263" i="34"/>
  <c r="I258" i="34"/>
  <c r="I236" i="34"/>
  <c r="I231" i="34"/>
  <c r="I226" i="34"/>
  <c r="I205" i="34"/>
  <c r="I197" i="34"/>
  <c r="I239" i="34"/>
  <c r="I232" i="34"/>
  <c r="I222" i="34"/>
  <c r="I191" i="34"/>
  <c r="I183" i="34"/>
  <c r="I175" i="34"/>
  <c r="I167" i="34"/>
  <c r="I266" i="34"/>
  <c r="I259" i="34"/>
  <c r="I210" i="34"/>
  <c r="I198" i="34"/>
  <c r="I184" i="34"/>
  <c r="I176" i="34"/>
  <c r="I168" i="34"/>
  <c r="I228" i="34"/>
  <c r="I219" i="34"/>
  <c r="I194" i="34"/>
  <c r="I185" i="34"/>
  <c r="I177" i="34"/>
  <c r="I169" i="34"/>
  <c r="I244" i="34"/>
  <c r="I234" i="34"/>
  <c r="I227" i="34"/>
  <c r="I206" i="34"/>
  <c r="I199" i="34"/>
  <c r="I187" i="34"/>
  <c r="I179" i="34"/>
  <c r="I171" i="34"/>
  <c r="I264" i="34"/>
  <c r="I254" i="34"/>
  <c r="I203" i="34"/>
  <c r="I192" i="34"/>
  <c r="I188" i="34"/>
  <c r="I180" i="34"/>
  <c r="I172" i="34"/>
  <c r="I186" i="34"/>
  <c r="I166" i="34"/>
  <c r="I158" i="34"/>
  <c r="I150" i="34"/>
  <c r="I142" i="34"/>
  <c r="I181" i="34"/>
  <c r="I174" i="34"/>
  <c r="I162" i="34"/>
  <c r="I207" i="34"/>
  <c r="I178" i="34"/>
  <c r="I163" i="34"/>
  <c r="I155" i="34"/>
  <c r="I147" i="34"/>
  <c r="I139" i="34"/>
  <c r="I223" i="34"/>
  <c r="I170" i="34"/>
  <c r="I164" i="34"/>
  <c r="I137" i="34"/>
  <c r="I131" i="34"/>
  <c r="I123" i="34"/>
  <c r="I154" i="34"/>
  <c r="I149" i="34"/>
  <c r="I144" i="34"/>
  <c r="I132" i="34"/>
  <c r="I124" i="34"/>
  <c r="I190" i="34"/>
  <c r="I165" i="34"/>
  <c r="I157" i="34"/>
  <c r="I151" i="34"/>
  <c r="I133" i="34"/>
  <c r="I125" i="34"/>
  <c r="I156" i="34"/>
  <c r="I146" i="34"/>
  <c r="I141" i="34"/>
  <c r="I134" i="34"/>
  <c r="I126" i="34"/>
  <c r="I153" i="34"/>
  <c r="I148" i="34"/>
  <c r="I143" i="34"/>
  <c r="I135" i="34"/>
  <c r="I127" i="34"/>
  <c r="I189" i="34"/>
  <c r="I161" i="34"/>
  <c r="I159" i="34"/>
  <c r="I145" i="34"/>
  <c r="I122" i="34"/>
  <c r="I120" i="34"/>
  <c r="I112" i="34"/>
  <c r="I104" i="34"/>
  <c r="I96" i="34"/>
  <c r="I88" i="34"/>
  <c r="I130" i="34"/>
  <c r="I113" i="34"/>
  <c r="I105" i="34"/>
  <c r="I97" i="34"/>
  <c r="I255" i="34"/>
  <c r="I215" i="34"/>
  <c r="I195" i="34"/>
  <c r="I182" i="34"/>
  <c r="I114" i="34"/>
  <c r="I106" i="34"/>
  <c r="I98" i="34"/>
  <c r="I152" i="34"/>
  <c r="I128" i="34"/>
  <c r="I121" i="34"/>
  <c r="I115" i="34"/>
  <c r="I107" i="34"/>
  <c r="I99" i="34"/>
  <c r="I160" i="34"/>
  <c r="I116" i="34"/>
  <c r="I108" i="34"/>
  <c r="I100" i="34"/>
  <c r="I92" i="34"/>
  <c r="I119" i="34"/>
  <c r="I81" i="34"/>
  <c r="I73" i="34"/>
  <c r="I173" i="34"/>
  <c r="I129" i="34"/>
  <c r="I91" i="34"/>
  <c r="I86" i="34"/>
  <c r="I82" i="34"/>
  <c r="I74" i="34"/>
  <c r="I136" i="34"/>
  <c r="I117" i="34"/>
  <c r="I110" i="34"/>
  <c r="I103" i="34"/>
  <c r="I93" i="34"/>
  <c r="I83" i="34"/>
  <c r="I75" i="34"/>
  <c r="I67" i="34"/>
  <c r="I59" i="34"/>
  <c r="I51" i="34"/>
  <c r="I43" i="34"/>
  <c r="I35" i="34"/>
  <c r="I140" i="34"/>
  <c r="I84" i="34"/>
  <c r="I76" i="34"/>
  <c r="I68" i="34"/>
  <c r="I60" i="34"/>
  <c r="I52" i="34"/>
  <c r="I44" i="34"/>
  <c r="I36" i="34"/>
  <c r="I101" i="34"/>
  <c r="I94" i="34"/>
  <c r="I90" i="34"/>
  <c r="I85" i="34"/>
  <c r="I77" i="34"/>
  <c r="I69" i="34"/>
  <c r="I61" i="34"/>
  <c r="I53" i="34"/>
  <c r="I45" i="34"/>
  <c r="I37" i="34"/>
  <c r="I118" i="34"/>
  <c r="I111" i="34"/>
  <c r="I78" i="34"/>
  <c r="I70" i="34"/>
  <c r="I62" i="34"/>
  <c r="I54" i="34"/>
  <c r="I46" i="34"/>
  <c r="I38" i="34"/>
  <c r="I30" i="34"/>
  <c r="I109" i="34"/>
  <c r="I95" i="34"/>
  <c r="I89" i="34"/>
  <c r="I138" i="34"/>
  <c r="I87" i="34"/>
  <c r="I79" i="34"/>
  <c r="I71" i="34"/>
  <c r="I63" i="34"/>
  <c r="I55" i="34"/>
  <c r="I47" i="34"/>
  <c r="I39" i="34"/>
  <c r="I31" i="34"/>
  <c r="I102" i="34"/>
  <c r="I65" i="34"/>
  <c r="I58" i="34"/>
  <c r="I42" i="34"/>
  <c r="I72" i="34"/>
  <c r="I33" i="34"/>
  <c r="I48" i="34"/>
  <c r="I32" i="34"/>
  <c r="I56" i="34"/>
  <c r="I49" i="34"/>
  <c r="I40" i="34"/>
  <c r="I34" i="34"/>
  <c r="I66" i="34"/>
  <c r="I41" i="34"/>
  <c r="I80" i="34"/>
  <c r="I64" i="34"/>
  <c r="I57" i="34"/>
  <c r="I50" i="34"/>
  <c r="I260" i="34"/>
  <c r="I240" i="34"/>
  <c r="I230" i="34"/>
  <c r="I270" i="34"/>
  <c r="I250" i="34"/>
  <c r="F267" i="34"/>
  <c r="F263" i="34"/>
  <c r="F259" i="34"/>
  <c r="F255" i="34"/>
  <c r="F251" i="34"/>
  <c r="F247" i="34"/>
  <c r="F243" i="34"/>
  <c r="F239" i="34"/>
  <c r="F235" i="34"/>
  <c r="F231" i="34"/>
  <c r="F227" i="34"/>
  <c r="F223" i="34"/>
  <c r="F217" i="34"/>
  <c r="F209" i="34"/>
  <c r="F218" i="34"/>
  <c r="F210" i="34"/>
  <c r="F266" i="34"/>
  <c r="F262" i="34"/>
  <c r="F258" i="34"/>
  <c r="F254" i="34"/>
  <c r="F246" i="34"/>
  <c r="F242" i="34"/>
  <c r="F238" i="34"/>
  <c r="F234" i="34"/>
  <c r="F226" i="34"/>
  <c r="F222" i="34"/>
  <c r="F219" i="34"/>
  <c r="F211" i="34"/>
  <c r="F268" i="34"/>
  <c r="F241" i="34"/>
  <c r="F236" i="34"/>
  <c r="F213" i="34"/>
  <c r="F205" i="34"/>
  <c r="F197" i="34"/>
  <c r="F269" i="34"/>
  <c r="F264" i="34"/>
  <c r="F237" i="34"/>
  <c r="F232" i="34"/>
  <c r="F212" i="34"/>
  <c r="F206" i="34"/>
  <c r="F198" i="34"/>
  <c r="F265" i="34"/>
  <c r="F233" i="34"/>
  <c r="F228" i="34"/>
  <c r="F207" i="34"/>
  <c r="F199" i="34"/>
  <c r="F257" i="34"/>
  <c r="F252" i="34"/>
  <c r="F225" i="34"/>
  <c r="F201" i="34"/>
  <c r="F193" i="34"/>
  <c r="F253" i="34"/>
  <c r="F248" i="34"/>
  <c r="F221" i="34"/>
  <c r="F216" i="34"/>
  <c r="F202" i="34"/>
  <c r="F194" i="34"/>
  <c r="F229" i="34"/>
  <c r="F215" i="34"/>
  <c r="F188" i="34"/>
  <c r="F180" i="34"/>
  <c r="F172" i="34"/>
  <c r="F256" i="34"/>
  <c r="F249" i="34"/>
  <c r="F204" i="34"/>
  <c r="F189" i="34"/>
  <c r="F181" i="34"/>
  <c r="F173" i="34"/>
  <c r="F208" i="34"/>
  <c r="F190" i="34"/>
  <c r="F182" i="34"/>
  <c r="F174" i="34"/>
  <c r="F224" i="34"/>
  <c r="F214" i="34"/>
  <c r="F195" i="34"/>
  <c r="F184" i="34"/>
  <c r="F176" i="34"/>
  <c r="F168" i="34"/>
  <c r="F261" i="34"/>
  <c r="F244" i="34"/>
  <c r="F185" i="34"/>
  <c r="F177" i="34"/>
  <c r="F169" i="34"/>
  <c r="F167" i="34"/>
  <c r="F163" i="34"/>
  <c r="F155" i="34"/>
  <c r="F147" i="34"/>
  <c r="F139" i="34"/>
  <c r="F245" i="34"/>
  <c r="F200" i="34"/>
  <c r="F196" i="34"/>
  <c r="F187" i="34"/>
  <c r="F159" i="34"/>
  <c r="F203" i="34"/>
  <c r="F191" i="34"/>
  <c r="F165" i="34"/>
  <c r="F160" i="34"/>
  <c r="F152" i="34"/>
  <c r="F144" i="34"/>
  <c r="F186" i="34"/>
  <c r="F150" i="34"/>
  <c r="F145" i="34"/>
  <c r="F140" i="34"/>
  <c r="F136" i="34"/>
  <c r="F128" i="34"/>
  <c r="F179" i="34"/>
  <c r="F170" i="34"/>
  <c r="F129" i="34"/>
  <c r="F220" i="34"/>
  <c r="F164" i="34"/>
  <c r="F142" i="34"/>
  <c r="F137" i="34"/>
  <c r="F130" i="34"/>
  <c r="F183" i="34"/>
  <c r="F158" i="34"/>
  <c r="F154" i="34"/>
  <c r="F149" i="34"/>
  <c r="F131" i="34"/>
  <c r="F123" i="34"/>
  <c r="F192" i="34"/>
  <c r="F178" i="34"/>
  <c r="F166" i="34"/>
  <c r="F157" i="34"/>
  <c r="F132" i="34"/>
  <c r="F124" i="34"/>
  <c r="F171" i="34"/>
  <c r="F133" i="34"/>
  <c r="F126" i="34"/>
  <c r="F117" i="34"/>
  <c r="F109" i="34"/>
  <c r="F101" i="34"/>
  <c r="F93" i="34"/>
  <c r="F161" i="34"/>
  <c r="F141" i="34"/>
  <c r="F118" i="34"/>
  <c r="F110" i="34"/>
  <c r="F102" i="34"/>
  <c r="F94" i="34"/>
  <c r="F156" i="34"/>
  <c r="F143" i="34"/>
  <c r="F122" i="34"/>
  <c r="F119" i="34"/>
  <c r="F111" i="34"/>
  <c r="F103" i="34"/>
  <c r="F95" i="34"/>
  <c r="F134" i="34"/>
  <c r="F127" i="34"/>
  <c r="F120" i="34"/>
  <c r="F112" i="34"/>
  <c r="F104" i="34"/>
  <c r="F96" i="34"/>
  <c r="F175" i="34"/>
  <c r="F148" i="34"/>
  <c r="F146" i="34"/>
  <c r="F113" i="34"/>
  <c r="F105" i="34"/>
  <c r="F97" i="34"/>
  <c r="F89" i="34"/>
  <c r="F153" i="34"/>
  <c r="F138" i="34"/>
  <c r="F92" i="34"/>
  <c r="F87" i="34"/>
  <c r="F78" i="34"/>
  <c r="F70" i="34"/>
  <c r="F125" i="34"/>
  <c r="F106" i="34"/>
  <c r="F99" i="34"/>
  <c r="F79" i="34"/>
  <c r="F71" i="34"/>
  <c r="F162" i="34"/>
  <c r="F116" i="34"/>
  <c r="F80" i="34"/>
  <c r="F72" i="34"/>
  <c r="F64" i="34"/>
  <c r="F56" i="34"/>
  <c r="F48" i="34"/>
  <c r="F40" i="34"/>
  <c r="F32" i="34"/>
  <c r="F151" i="34"/>
  <c r="F91" i="34"/>
  <c r="F86" i="34"/>
  <c r="F81" i="34"/>
  <c r="F73" i="34"/>
  <c r="F65" i="34"/>
  <c r="F57" i="34"/>
  <c r="F49" i="34"/>
  <c r="F41" i="34"/>
  <c r="F33" i="34"/>
  <c r="F114" i="34"/>
  <c r="F107" i="34"/>
  <c r="F100" i="34"/>
  <c r="F82" i="34"/>
  <c r="F74" i="34"/>
  <c r="F66" i="34"/>
  <c r="F58" i="34"/>
  <c r="F50" i="34"/>
  <c r="F42" i="34"/>
  <c r="F34" i="34"/>
  <c r="F108" i="34"/>
  <c r="F135" i="34"/>
  <c r="F121" i="34"/>
  <c r="F88" i="34"/>
  <c r="F83" i="34"/>
  <c r="F75" i="34"/>
  <c r="F67" i="34"/>
  <c r="F59" i="34"/>
  <c r="F51" i="34"/>
  <c r="F43" i="34"/>
  <c r="F35" i="34"/>
  <c r="F115" i="34"/>
  <c r="F85" i="34"/>
  <c r="F98" i="34"/>
  <c r="F90" i="34"/>
  <c r="F84" i="34"/>
  <c r="F76" i="34"/>
  <c r="F68" i="34"/>
  <c r="F60" i="34"/>
  <c r="F52" i="34"/>
  <c r="F44" i="34"/>
  <c r="F36" i="34"/>
  <c r="F53" i="34"/>
  <c r="F39" i="34"/>
  <c r="F54" i="34"/>
  <c r="F47" i="34"/>
  <c r="F45" i="34"/>
  <c r="F38" i="34"/>
  <c r="F31" i="34"/>
  <c r="F69" i="34"/>
  <c r="F62" i="34"/>
  <c r="F55" i="34"/>
  <c r="F46" i="34"/>
  <c r="F77" i="34"/>
  <c r="F63" i="34"/>
  <c r="F37" i="34"/>
  <c r="F30" i="34"/>
  <c r="F61" i="34"/>
  <c r="F260" i="34"/>
  <c r="F240" i="34"/>
  <c r="F270" i="34"/>
  <c r="F250" i="34"/>
  <c r="F230" i="34"/>
  <c r="J269" i="34"/>
  <c r="J265" i="34"/>
  <c r="J261" i="34"/>
  <c r="J257" i="34"/>
  <c r="J253" i="34"/>
  <c r="J249" i="34"/>
  <c r="J245" i="34"/>
  <c r="J241" i="34"/>
  <c r="J237" i="34"/>
  <c r="J233" i="34"/>
  <c r="J229" i="34"/>
  <c r="J225" i="34"/>
  <c r="J221" i="34"/>
  <c r="J213" i="34"/>
  <c r="J214" i="34"/>
  <c r="J268" i="34"/>
  <c r="J264" i="34"/>
  <c r="J256" i="34"/>
  <c r="J252" i="34"/>
  <c r="J248" i="34"/>
  <c r="J244" i="34"/>
  <c r="J236" i="34"/>
  <c r="J232" i="34"/>
  <c r="J228" i="34"/>
  <c r="J224" i="34"/>
  <c r="J215" i="34"/>
  <c r="J247" i="34"/>
  <c r="J242" i="34"/>
  <c r="J217" i="34"/>
  <c r="J212" i="34"/>
  <c r="J201" i="34"/>
  <c r="J243" i="34"/>
  <c r="J238" i="34"/>
  <c r="J216" i="34"/>
  <c r="J211" i="34"/>
  <c r="J202" i="34"/>
  <c r="J194" i="34"/>
  <c r="J266" i="34"/>
  <c r="J239" i="34"/>
  <c r="J234" i="34"/>
  <c r="J210" i="34"/>
  <c r="J203" i="34"/>
  <c r="J263" i="34"/>
  <c r="J258" i="34"/>
  <c r="J231" i="34"/>
  <c r="J226" i="34"/>
  <c r="J205" i="34"/>
  <c r="J197" i="34"/>
  <c r="J259" i="34"/>
  <c r="J254" i="34"/>
  <c r="J227" i="34"/>
  <c r="J222" i="34"/>
  <c r="J220" i="34"/>
  <c r="J206" i="34"/>
  <c r="J198" i="34"/>
  <c r="J246" i="34"/>
  <c r="J184" i="34"/>
  <c r="J176" i="34"/>
  <c r="J168" i="34"/>
  <c r="J235" i="34"/>
  <c r="J219" i="34"/>
  <c r="J208" i="34"/>
  <c r="J185" i="34"/>
  <c r="J177" i="34"/>
  <c r="J169" i="34"/>
  <c r="J262" i="34"/>
  <c r="J255" i="34"/>
  <c r="J195" i="34"/>
  <c r="J186" i="34"/>
  <c r="J178" i="34"/>
  <c r="J170" i="34"/>
  <c r="J251" i="34"/>
  <c r="J209" i="34"/>
  <c r="J196" i="34"/>
  <c r="J192" i="34"/>
  <c r="J188" i="34"/>
  <c r="J180" i="34"/>
  <c r="J172" i="34"/>
  <c r="J164" i="34"/>
  <c r="J223" i="34"/>
  <c r="J218" i="34"/>
  <c r="J189" i="34"/>
  <c r="J181" i="34"/>
  <c r="J173" i="34"/>
  <c r="J267" i="34"/>
  <c r="J159" i="34"/>
  <c r="J151" i="34"/>
  <c r="J143" i="34"/>
  <c r="J207" i="34"/>
  <c r="J193" i="34"/>
  <c r="J191" i="34"/>
  <c r="J171" i="34"/>
  <c r="J163" i="34"/>
  <c r="J199" i="34"/>
  <c r="J156" i="34"/>
  <c r="J148" i="34"/>
  <c r="J140" i="34"/>
  <c r="J179" i="34"/>
  <c r="J158" i="34"/>
  <c r="J154" i="34"/>
  <c r="J149" i="34"/>
  <c r="J144" i="34"/>
  <c r="J132" i="34"/>
  <c r="J124" i="34"/>
  <c r="J190" i="34"/>
  <c r="J165" i="34"/>
  <c r="J157" i="34"/>
  <c r="J139" i="34"/>
  <c r="J133" i="34"/>
  <c r="J125" i="34"/>
  <c r="J204" i="34"/>
  <c r="J183" i="34"/>
  <c r="J174" i="34"/>
  <c r="J166" i="34"/>
  <c r="J146" i="34"/>
  <c r="J141" i="34"/>
  <c r="J134" i="34"/>
  <c r="J126" i="34"/>
  <c r="J162" i="34"/>
  <c r="J153" i="34"/>
  <c r="J135" i="34"/>
  <c r="J127" i="34"/>
  <c r="J187" i="34"/>
  <c r="J167" i="34"/>
  <c r="J161" i="34"/>
  <c r="J138" i="34"/>
  <c r="J136" i="34"/>
  <c r="J128" i="34"/>
  <c r="J147" i="34"/>
  <c r="J130" i="34"/>
  <c r="J123" i="34"/>
  <c r="J113" i="34"/>
  <c r="J105" i="34"/>
  <c r="J97" i="34"/>
  <c r="J89" i="34"/>
  <c r="J200" i="34"/>
  <c r="J182" i="34"/>
  <c r="J114" i="34"/>
  <c r="J106" i="34"/>
  <c r="J98" i="34"/>
  <c r="J152" i="34"/>
  <c r="J150" i="34"/>
  <c r="J137" i="34"/>
  <c r="J121" i="34"/>
  <c r="J115" i="34"/>
  <c r="J107" i="34"/>
  <c r="J99" i="34"/>
  <c r="J175" i="34"/>
  <c r="J160" i="34"/>
  <c r="J131" i="34"/>
  <c r="J116" i="34"/>
  <c r="J108" i="34"/>
  <c r="J100" i="34"/>
  <c r="J117" i="34"/>
  <c r="J109" i="34"/>
  <c r="J101" i="34"/>
  <c r="J93" i="34"/>
  <c r="J85" i="34"/>
  <c r="J142" i="34"/>
  <c r="J129" i="34"/>
  <c r="J91" i="34"/>
  <c r="J86" i="34"/>
  <c r="J82" i="34"/>
  <c r="J74" i="34"/>
  <c r="J122" i="34"/>
  <c r="J110" i="34"/>
  <c r="J103" i="34"/>
  <c r="J96" i="34"/>
  <c r="J83" i="34"/>
  <c r="J75" i="34"/>
  <c r="J67" i="34"/>
  <c r="J120" i="34"/>
  <c r="J88" i="34"/>
  <c r="J84" i="34"/>
  <c r="J76" i="34"/>
  <c r="J68" i="34"/>
  <c r="J60" i="34"/>
  <c r="J52" i="34"/>
  <c r="J44" i="34"/>
  <c r="J36" i="34"/>
  <c r="J155" i="34"/>
  <c r="J94" i="34"/>
  <c r="J90" i="34"/>
  <c r="J77" i="34"/>
  <c r="J69" i="34"/>
  <c r="J61" i="34"/>
  <c r="J53" i="34"/>
  <c r="J45" i="34"/>
  <c r="J37" i="34"/>
  <c r="J145" i="34"/>
  <c r="J118" i="34"/>
  <c r="J111" i="34"/>
  <c r="J104" i="34"/>
  <c r="J78" i="34"/>
  <c r="J70" i="34"/>
  <c r="J62" i="34"/>
  <c r="J54" i="34"/>
  <c r="J46" i="34"/>
  <c r="J38" i="34"/>
  <c r="J30" i="34"/>
  <c r="J92" i="34"/>
  <c r="J87" i="34"/>
  <c r="J79" i="34"/>
  <c r="J71" i="34"/>
  <c r="J63" i="34"/>
  <c r="J55" i="34"/>
  <c r="J47" i="34"/>
  <c r="J39" i="34"/>
  <c r="J31" i="34"/>
  <c r="J119" i="34"/>
  <c r="J112" i="34"/>
  <c r="J102" i="34"/>
  <c r="J95" i="34"/>
  <c r="J80" i="34"/>
  <c r="J72" i="34"/>
  <c r="J64" i="34"/>
  <c r="J56" i="34"/>
  <c r="J48" i="34"/>
  <c r="J40" i="34"/>
  <c r="J32" i="34"/>
  <c r="J57" i="34"/>
  <c r="J65" i="34"/>
  <c r="J58" i="34"/>
  <c r="J49" i="34"/>
  <c r="J42" i="34"/>
  <c r="J35" i="34"/>
  <c r="J73" i="34"/>
  <c r="J66" i="34"/>
  <c r="J59" i="34"/>
  <c r="J50" i="34"/>
  <c r="J43" i="34"/>
  <c r="J81" i="34"/>
  <c r="J33" i="34"/>
  <c r="J41" i="34"/>
  <c r="J34" i="34"/>
  <c r="J51" i="34"/>
  <c r="J250" i="34"/>
  <c r="J260" i="34"/>
  <c r="J270" i="34"/>
  <c r="J230" i="34"/>
  <c r="J240" i="34"/>
  <c r="E216" i="34"/>
  <c r="E267" i="34"/>
  <c r="E263" i="34"/>
  <c r="E259" i="34"/>
  <c r="E255" i="34"/>
  <c r="E251" i="34"/>
  <c r="E247" i="34"/>
  <c r="E243" i="34"/>
  <c r="E239" i="34"/>
  <c r="E235" i="34"/>
  <c r="E231" i="34"/>
  <c r="E227" i="34"/>
  <c r="E223" i="34"/>
  <c r="E217" i="34"/>
  <c r="E209" i="34"/>
  <c r="E218" i="34"/>
  <c r="E210" i="34"/>
  <c r="E245" i="34"/>
  <c r="E219" i="34"/>
  <c r="E214" i="34"/>
  <c r="E204" i="34"/>
  <c r="E196" i="34"/>
  <c r="E268" i="34"/>
  <c r="E246" i="34"/>
  <c r="E241" i="34"/>
  <c r="E236" i="34"/>
  <c r="E213" i="34"/>
  <c r="E205" i="34"/>
  <c r="E197" i="34"/>
  <c r="E269" i="34"/>
  <c r="E264" i="34"/>
  <c r="E242" i="34"/>
  <c r="E237" i="34"/>
  <c r="E232" i="34"/>
  <c r="E212" i="34"/>
  <c r="E206" i="34"/>
  <c r="E198" i="34"/>
  <c r="E266" i="34"/>
  <c r="E261" i="34"/>
  <c r="E256" i="34"/>
  <c r="E234" i="34"/>
  <c r="E229" i="34"/>
  <c r="E224" i="34"/>
  <c r="E208" i="34"/>
  <c r="E200" i="34"/>
  <c r="E192" i="34"/>
  <c r="E262" i="34"/>
  <c r="E257" i="34"/>
  <c r="E252" i="34"/>
  <c r="E225" i="34"/>
  <c r="E201" i="34"/>
  <c r="E193" i="34"/>
  <c r="E253" i="34"/>
  <c r="E207" i="34"/>
  <c r="E187" i="34"/>
  <c r="E179" i="34"/>
  <c r="E171" i="34"/>
  <c r="E222" i="34"/>
  <c r="E215" i="34"/>
  <c r="E188" i="34"/>
  <c r="E180" i="34"/>
  <c r="E172" i="34"/>
  <c r="E249" i="34"/>
  <c r="E189" i="34"/>
  <c r="E181" i="34"/>
  <c r="E173" i="34"/>
  <c r="E265" i="34"/>
  <c r="E258" i="34"/>
  <c r="E248" i="34"/>
  <c r="E202" i="34"/>
  <c r="E194" i="34"/>
  <c r="E191" i="34"/>
  <c r="E183" i="34"/>
  <c r="E175" i="34"/>
  <c r="E167" i="34"/>
  <c r="E199" i="34"/>
  <c r="E195" i="34"/>
  <c r="E184" i="34"/>
  <c r="E176" i="34"/>
  <c r="E168" i="34"/>
  <c r="E182" i="34"/>
  <c r="E162" i="34"/>
  <c r="E154" i="34"/>
  <c r="E146" i="34"/>
  <c r="E138" i="34"/>
  <c r="E254" i="34"/>
  <c r="E177" i="34"/>
  <c r="E170" i="34"/>
  <c r="E158" i="34"/>
  <c r="E244" i="34"/>
  <c r="E226" i="34"/>
  <c r="E174" i="34"/>
  <c r="E159" i="34"/>
  <c r="E151" i="34"/>
  <c r="E143" i="34"/>
  <c r="E238" i="34"/>
  <c r="E160" i="34"/>
  <c r="E155" i="34"/>
  <c r="E135" i="34"/>
  <c r="E127" i="34"/>
  <c r="E221" i="34"/>
  <c r="E211" i="34"/>
  <c r="E186" i="34"/>
  <c r="E150" i="34"/>
  <c r="E145" i="34"/>
  <c r="E140" i="34"/>
  <c r="E136" i="34"/>
  <c r="E128" i="34"/>
  <c r="E152" i="34"/>
  <c r="E147" i="34"/>
  <c r="E129" i="34"/>
  <c r="E233" i="34"/>
  <c r="E220" i="34"/>
  <c r="E203" i="34"/>
  <c r="E190" i="34"/>
  <c r="E165" i="34"/>
  <c r="E164" i="34"/>
  <c r="E142" i="34"/>
  <c r="E137" i="34"/>
  <c r="E130" i="34"/>
  <c r="E185" i="34"/>
  <c r="E169" i="34"/>
  <c r="E163" i="34"/>
  <c r="E149" i="34"/>
  <c r="E144" i="34"/>
  <c r="E139" i="34"/>
  <c r="E131" i="34"/>
  <c r="E123" i="34"/>
  <c r="E153" i="34"/>
  <c r="E116" i="34"/>
  <c r="E108" i="34"/>
  <c r="E100" i="34"/>
  <c r="E92" i="34"/>
  <c r="E166" i="34"/>
  <c r="E133" i="34"/>
  <c r="E126" i="34"/>
  <c r="E117" i="34"/>
  <c r="E109" i="34"/>
  <c r="E101" i="34"/>
  <c r="E161" i="34"/>
  <c r="E141" i="34"/>
  <c r="E118" i="34"/>
  <c r="E110" i="34"/>
  <c r="E102" i="34"/>
  <c r="E94" i="34"/>
  <c r="E156" i="34"/>
  <c r="E124" i="34"/>
  <c r="E122" i="34"/>
  <c r="E119" i="34"/>
  <c r="E111" i="34"/>
  <c r="E103" i="34"/>
  <c r="E95" i="34"/>
  <c r="E134" i="34"/>
  <c r="E120" i="34"/>
  <c r="E112" i="34"/>
  <c r="E104" i="34"/>
  <c r="E96" i="34"/>
  <c r="E88" i="34"/>
  <c r="E178" i="34"/>
  <c r="E115" i="34"/>
  <c r="E85" i="34"/>
  <c r="E77" i="34"/>
  <c r="E69" i="34"/>
  <c r="E87" i="34"/>
  <c r="E78" i="34"/>
  <c r="E70" i="34"/>
  <c r="E157" i="34"/>
  <c r="E125" i="34"/>
  <c r="E113" i="34"/>
  <c r="E106" i="34"/>
  <c r="E99" i="34"/>
  <c r="E89" i="34"/>
  <c r="E79" i="34"/>
  <c r="E71" i="34"/>
  <c r="E63" i="34"/>
  <c r="E55" i="34"/>
  <c r="E47" i="34"/>
  <c r="E39" i="34"/>
  <c r="E31" i="34"/>
  <c r="E132" i="34"/>
  <c r="E80" i="34"/>
  <c r="E72" i="34"/>
  <c r="E64" i="34"/>
  <c r="E56" i="34"/>
  <c r="E48" i="34"/>
  <c r="E40" i="34"/>
  <c r="E32" i="34"/>
  <c r="E228" i="34"/>
  <c r="E97" i="34"/>
  <c r="E91" i="34"/>
  <c r="E86" i="34"/>
  <c r="E81" i="34"/>
  <c r="E73" i="34"/>
  <c r="E65" i="34"/>
  <c r="E57" i="34"/>
  <c r="E49" i="34"/>
  <c r="E41" i="34"/>
  <c r="E33" i="34"/>
  <c r="E105" i="34"/>
  <c r="E90" i="34"/>
  <c r="E114" i="34"/>
  <c r="E107" i="34"/>
  <c r="E93" i="34"/>
  <c r="E82" i="34"/>
  <c r="E74" i="34"/>
  <c r="E66" i="34"/>
  <c r="E58" i="34"/>
  <c r="E50" i="34"/>
  <c r="E42" i="34"/>
  <c r="E34" i="34"/>
  <c r="E148" i="34"/>
  <c r="E121" i="34"/>
  <c r="E83" i="34"/>
  <c r="E75" i="34"/>
  <c r="E67" i="34"/>
  <c r="E59" i="34"/>
  <c r="E51" i="34"/>
  <c r="E43" i="34"/>
  <c r="E35" i="34"/>
  <c r="E98" i="34"/>
  <c r="E84" i="34"/>
  <c r="E61" i="34"/>
  <c r="E54" i="34"/>
  <c r="E45" i="34"/>
  <c r="E68" i="34"/>
  <c r="E36" i="34"/>
  <c r="E44" i="34"/>
  <c r="E52" i="34"/>
  <c r="E38" i="34"/>
  <c r="E62" i="34"/>
  <c r="E30" i="34"/>
  <c r="E76" i="34"/>
  <c r="E60" i="34"/>
  <c r="E53" i="34"/>
  <c r="E46" i="34"/>
  <c r="E37" i="34"/>
  <c r="E270" i="34"/>
  <c r="E250" i="34"/>
  <c r="E260" i="34"/>
  <c r="E240" i="34"/>
  <c r="E230" i="34"/>
  <c r="I27" i="34"/>
  <c r="M9" i="34"/>
  <c r="K214" i="34"/>
  <c r="K268" i="34"/>
  <c r="K264" i="34"/>
  <c r="K256" i="34"/>
  <c r="K252" i="34"/>
  <c r="K248" i="34"/>
  <c r="K244" i="34"/>
  <c r="K236" i="34"/>
  <c r="K232" i="34"/>
  <c r="K228" i="34"/>
  <c r="K224" i="34"/>
  <c r="K215" i="34"/>
  <c r="K216" i="34"/>
  <c r="K265" i="34"/>
  <c r="K243" i="34"/>
  <c r="K238" i="34"/>
  <c r="K233" i="34"/>
  <c r="K211" i="34"/>
  <c r="K202" i="34"/>
  <c r="K194" i="34"/>
  <c r="K266" i="34"/>
  <c r="K261" i="34"/>
  <c r="K239" i="34"/>
  <c r="K234" i="34"/>
  <c r="K229" i="34"/>
  <c r="K210" i="34"/>
  <c r="K203" i="34"/>
  <c r="K195" i="34"/>
  <c r="K267" i="34"/>
  <c r="K262" i="34"/>
  <c r="K257" i="34"/>
  <c r="K235" i="34"/>
  <c r="K225" i="34"/>
  <c r="K209" i="34"/>
  <c r="K204" i="34"/>
  <c r="K196" i="34"/>
  <c r="K259" i="34"/>
  <c r="K254" i="34"/>
  <c r="K249" i="34"/>
  <c r="K227" i="34"/>
  <c r="K222" i="34"/>
  <c r="K220" i="34"/>
  <c r="K206" i="34"/>
  <c r="K198" i="34"/>
  <c r="K255" i="34"/>
  <c r="K245" i="34"/>
  <c r="K223" i="34"/>
  <c r="K219" i="34"/>
  <c r="K207" i="34"/>
  <c r="K199" i="34"/>
  <c r="K191" i="34"/>
  <c r="K217" i="34"/>
  <c r="K208" i="34"/>
  <c r="K201" i="34"/>
  <c r="K185" i="34"/>
  <c r="K177" i="34"/>
  <c r="K169" i="34"/>
  <c r="K242" i="34"/>
  <c r="K205" i="34"/>
  <c r="K186" i="34"/>
  <c r="K178" i="34"/>
  <c r="K170" i="34"/>
  <c r="K269" i="34"/>
  <c r="K231" i="34"/>
  <c r="K221" i="34"/>
  <c r="K212" i="34"/>
  <c r="K193" i="34"/>
  <c r="K187" i="34"/>
  <c r="K179" i="34"/>
  <c r="K171" i="34"/>
  <c r="K218" i="34"/>
  <c r="K189" i="34"/>
  <c r="K181" i="34"/>
  <c r="K173" i="34"/>
  <c r="K165" i="34"/>
  <c r="K247" i="34"/>
  <c r="K237" i="34"/>
  <c r="K200" i="34"/>
  <c r="K190" i="34"/>
  <c r="K182" i="34"/>
  <c r="K174" i="34"/>
  <c r="K258" i="34"/>
  <c r="K183" i="34"/>
  <c r="K176" i="34"/>
  <c r="K160" i="34"/>
  <c r="K152" i="34"/>
  <c r="K144" i="34"/>
  <c r="K263" i="34"/>
  <c r="K226" i="34"/>
  <c r="K188" i="34"/>
  <c r="K156" i="34"/>
  <c r="K253" i="34"/>
  <c r="K175" i="34"/>
  <c r="K167" i="34"/>
  <c r="K164" i="34"/>
  <c r="K157" i="34"/>
  <c r="K149" i="34"/>
  <c r="K141" i="34"/>
  <c r="K251" i="34"/>
  <c r="K213" i="34"/>
  <c r="K172" i="34"/>
  <c r="K139" i="34"/>
  <c r="K133" i="34"/>
  <c r="K125" i="34"/>
  <c r="K166" i="34"/>
  <c r="K163" i="34"/>
  <c r="K151" i="34"/>
  <c r="K146" i="34"/>
  <c r="K134" i="34"/>
  <c r="K126" i="34"/>
  <c r="K197" i="34"/>
  <c r="K162" i="34"/>
  <c r="K153" i="34"/>
  <c r="K135" i="34"/>
  <c r="K127" i="34"/>
  <c r="K192" i="34"/>
  <c r="K161" i="34"/>
  <c r="K148" i="34"/>
  <c r="K143" i="34"/>
  <c r="K138" i="34"/>
  <c r="K136" i="34"/>
  <c r="K128" i="34"/>
  <c r="K246" i="34"/>
  <c r="K180" i="34"/>
  <c r="K155" i="34"/>
  <c r="K150" i="34"/>
  <c r="K145" i="34"/>
  <c r="K129" i="34"/>
  <c r="K121" i="34"/>
  <c r="K184" i="34"/>
  <c r="K114" i="34"/>
  <c r="K106" i="34"/>
  <c r="K98" i="34"/>
  <c r="K90" i="34"/>
  <c r="K137" i="34"/>
  <c r="K115" i="34"/>
  <c r="K107" i="34"/>
  <c r="K99" i="34"/>
  <c r="K154" i="34"/>
  <c r="K131" i="34"/>
  <c r="K124" i="34"/>
  <c r="K116" i="34"/>
  <c r="K108" i="34"/>
  <c r="K100" i="34"/>
  <c r="K158" i="34"/>
  <c r="K117" i="34"/>
  <c r="K109" i="34"/>
  <c r="K101" i="34"/>
  <c r="K93" i="34"/>
  <c r="K241" i="34"/>
  <c r="K142" i="34"/>
  <c r="K140" i="34"/>
  <c r="K118" i="34"/>
  <c r="K110" i="34"/>
  <c r="K102" i="34"/>
  <c r="K94" i="34"/>
  <c r="K86" i="34"/>
  <c r="K122" i="34"/>
  <c r="K103" i="34"/>
  <c r="K96" i="34"/>
  <c r="K83" i="34"/>
  <c r="K75" i="34"/>
  <c r="K67" i="34"/>
  <c r="K147" i="34"/>
  <c r="K120" i="34"/>
  <c r="K113" i="34"/>
  <c r="K88" i="34"/>
  <c r="K84" i="34"/>
  <c r="K76" i="34"/>
  <c r="K68" i="34"/>
  <c r="K132" i="34"/>
  <c r="K77" i="34"/>
  <c r="K69" i="34"/>
  <c r="K61" i="34"/>
  <c r="K53" i="34"/>
  <c r="K45" i="34"/>
  <c r="K37" i="34"/>
  <c r="K111" i="34"/>
  <c r="K104" i="34"/>
  <c r="K97" i="34"/>
  <c r="K85" i="34"/>
  <c r="K78" i="34"/>
  <c r="K70" i="34"/>
  <c r="K62" i="34"/>
  <c r="K54" i="34"/>
  <c r="K46" i="34"/>
  <c r="K38" i="34"/>
  <c r="K30" i="34"/>
  <c r="K159" i="34"/>
  <c r="K168" i="34"/>
  <c r="K92" i="34"/>
  <c r="K87" i="34"/>
  <c r="K79" i="34"/>
  <c r="K71" i="34"/>
  <c r="K63" i="34"/>
  <c r="K55" i="34"/>
  <c r="K47" i="34"/>
  <c r="K39" i="34"/>
  <c r="K31" i="34"/>
  <c r="K95" i="34"/>
  <c r="K80" i="34"/>
  <c r="K72" i="34"/>
  <c r="K64" i="34"/>
  <c r="K56" i="34"/>
  <c r="K48" i="34"/>
  <c r="K40" i="34"/>
  <c r="K32" i="34"/>
  <c r="K130" i="34"/>
  <c r="K91" i="34"/>
  <c r="K123" i="34"/>
  <c r="K119" i="34"/>
  <c r="K112" i="34"/>
  <c r="K105" i="34"/>
  <c r="K89" i="34"/>
  <c r="K81" i="34"/>
  <c r="K73" i="34"/>
  <c r="K65" i="34"/>
  <c r="K57" i="34"/>
  <c r="K49" i="34"/>
  <c r="K41" i="34"/>
  <c r="K33" i="34"/>
  <c r="K74" i="34"/>
  <c r="K42" i="34"/>
  <c r="K35" i="34"/>
  <c r="K60" i="34"/>
  <c r="K82" i="34"/>
  <c r="K66" i="34"/>
  <c r="K59" i="34"/>
  <c r="K52" i="34"/>
  <c r="K50" i="34"/>
  <c r="K43" i="34"/>
  <c r="K36" i="34"/>
  <c r="K34" i="34"/>
  <c r="K58" i="34"/>
  <c r="K51" i="34"/>
  <c r="K44" i="34"/>
  <c r="K240" i="34"/>
  <c r="K230" i="34"/>
  <c r="K270" i="34"/>
  <c r="K250" i="34"/>
  <c r="K260" i="34"/>
  <c r="H266" i="34"/>
  <c r="H262" i="34"/>
  <c r="H258" i="34"/>
  <c r="H254" i="34"/>
  <c r="H246" i="34"/>
  <c r="H242" i="34"/>
  <c r="H238" i="34"/>
  <c r="H234" i="34"/>
  <c r="H226" i="34"/>
  <c r="H222" i="34"/>
  <c r="H219" i="34"/>
  <c r="H211" i="34"/>
  <c r="H220" i="34"/>
  <c r="H212" i="34"/>
  <c r="H269" i="34"/>
  <c r="H265" i="34"/>
  <c r="H261" i="34"/>
  <c r="H257" i="34"/>
  <c r="H253" i="34"/>
  <c r="H249" i="34"/>
  <c r="H245" i="34"/>
  <c r="H241" i="34"/>
  <c r="H237" i="34"/>
  <c r="H233" i="34"/>
  <c r="H229" i="34"/>
  <c r="H225" i="34"/>
  <c r="H221" i="34"/>
  <c r="H213" i="34"/>
  <c r="H255" i="34"/>
  <c r="H228" i="34"/>
  <c r="H223" i="34"/>
  <c r="H207" i="34"/>
  <c r="H199" i="34"/>
  <c r="H256" i="34"/>
  <c r="H251" i="34"/>
  <c r="H224" i="34"/>
  <c r="H218" i="34"/>
  <c r="H208" i="34"/>
  <c r="H200" i="34"/>
  <c r="H192" i="34"/>
  <c r="H252" i="34"/>
  <c r="H247" i="34"/>
  <c r="H217" i="34"/>
  <c r="H201" i="34"/>
  <c r="H244" i="34"/>
  <c r="H239" i="34"/>
  <c r="H215" i="34"/>
  <c r="H210" i="34"/>
  <c r="H203" i="34"/>
  <c r="H195" i="34"/>
  <c r="H267" i="34"/>
  <c r="H235" i="34"/>
  <c r="H214" i="34"/>
  <c r="H209" i="34"/>
  <c r="H204" i="34"/>
  <c r="H196" i="34"/>
  <c r="H263" i="34"/>
  <c r="H190" i="34"/>
  <c r="H182" i="34"/>
  <c r="H174" i="34"/>
  <c r="H166" i="34"/>
  <c r="H232" i="34"/>
  <c r="H191" i="34"/>
  <c r="H183" i="34"/>
  <c r="H175" i="34"/>
  <c r="H167" i="34"/>
  <c r="H259" i="34"/>
  <c r="H205" i="34"/>
  <c r="H198" i="34"/>
  <c r="H184" i="34"/>
  <c r="H176" i="34"/>
  <c r="H268" i="34"/>
  <c r="H216" i="34"/>
  <c r="H193" i="34"/>
  <c r="H186" i="34"/>
  <c r="H178" i="34"/>
  <c r="H170" i="34"/>
  <c r="H227" i="34"/>
  <c r="H206" i="34"/>
  <c r="H187" i="34"/>
  <c r="H179" i="34"/>
  <c r="H171" i="34"/>
  <c r="H231" i="34"/>
  <c r="H189" i="34"/>
  <c r="H169" i="34"/>
  <c r="H157" i="34"/>
  <c r="H149" i="34"/>
  <c r="H141" i="34"/>
  <c r="H236" i="34"/>
  <c r="H165" i="34"/>
  <c r="H161" i="34"/>
  <c r="H188" i="34"/>
  <c r="H181" i="34"/>
  <c r="H162" i="34"/>
  <c r="H154" i="34"/>
  <c r="H146" i="34"/>
  <c r="H138" i="34"/>
  <c r="H177" i="34"/>
  <c r="H168" i="34"/>
  <c r="H159" i="34"/>
  <c r="H152" i="34"/>
  <c r="H147" i="34"/>
  <c r="H142" i="34"/>
  <c r="H130" i="34"/>
  <c r="H122" i="34"/>
  <c r="H172" i="34"/>
  <c r="H164" i="34"/>
  <c r="H158" i="34"/>
  <c r="H137" i="34"/>
  <c r="H131" i="34"/>
  <c r="H264" i="34"/>
  <c r="H248" i="34"/>
  <c r="H163" i="34"/>
  <c r="H144" i="34"/>
  <c r="H139" i="34"/>
  <c r="H132" i="34"/>
  <c r="H124" i="34"/>
  <c r="H197" i="34"/>
  <c r="H185" i="34"/>
  <c r="H151" i="34"/>
  <c r="H133" i="34"/>
  <c r="H125" i="34"/>
  <c r="H202" i="34"/>
  <c r="H156" i="34"/>
  <c r="H134" i="34"/>
  <c r="H126" i="34"/>
  <c r="H143" i="34"/>
  <c r="H119" i="34"/>
  <c r="H111" i="34"/>
  <c r="H103" i="34"/>
  <c r="H95" i="34"/>
  <c r="H87" i="34"/>
  <c r="H145" i="34"/>
  <c r="H127" i="34"/>
  <c r="H123" i="34"/>
  <c r="H120" i="34"/>
  <c r="H112" i="34"/>
  <c r="H104" i="34"/>
  <c r="H96" i="34"/>
  <c r="H113" i="34"/>
  <c r="H105" i="34"/>
  <c r="H97" i="34"/>
  <c r="H243" i="34"/>
  <c r="H150" i="34"/>
  <c r="H148" i="34"/>
  <c r="H114" i="34"/>
  <c r="H106" i="34"/>
  <c r="H98" i="34"/>
  <c r="H194" i="34"/>
  <c r="H180" i="34"/>
  <c r="H135" i="34"/>
  <c r="H128" i="34"/>
  <c r="H121" i="34"/>
  <c r="H115" i="34"/>
  <c r="H107" i="34"/>
  <c r="H99" i="34"/>
  <c r="H91" i="34"/>
  <c r="H116" i="34"/>
  <c r="H109" i="34"/>
  <c r="H102" i="34"/>
  <c r="H89" i="34"/>
  <c r="H80" i="34"/>
  <c r="H72" i="34"/>
  <c r="H81" i="34"/>
  <c r="H73" i="34"/>
  <c r="H173" i="34"/>
  <c r="H129" i="34"/>
  <c r="H100" i="34"/>
  <c r="H86" i="34"/>
  <c r="H82" i="34"/>
  <c r="H74" i="34"/>
  <c r="H66" i="34"/>
  <c r="H58" i="34"/>
  <c r="H50" i="34"/>
  <c r="H42" i="34"/>
  <c r="H34" i="34"/>
  <c r="H136" i="34"/>
  <c r="H117" i="34"/>
  <c r="H110" i="34"/>
  <c r="H93" i="34"/>
  <c r="H88" i="34"/>
  <c r="H83" i="34"/>
  <c r="H75" i="34"/>
  <c r="H67" i="34"/>
  <c r="H59" i="34"/>
  <c r="H51" i="34"/>
  <c r="H43" i="34"/>
  <c r="H35" i="34"/>
  <c r="H155" i="34"/>
  <c r="H140" i="34"/>
  <c r="H84" i="34"/>
  <c r="H76" i="34"/>
  <c r="H68" i="34"/>
  <c r="H60" i="34"/>
  <c r="H52" i="34"/>
  <c r="H44" i="34"/>
  <c r="H36" i="34"/>
  <c r="H153" i="34"/>
  <c r="H160" i="34"/>
  <c r="H108" i="34"/>
  <c r="H101" i="34"/>
  <c r="H94" i="34"/>
  <c r="H90" i="34"/>
  <c r="H85" i="34"/>
  <c r="H77" i="34"/>
  <c r="H69" i="34"/>
  <c r="H61" i="34"/>
  <c r="H53" i="34"/>
  <c r="H45" i="34"/>
  <c r="H37" i="34"/>
  <c r="H118" i="34"/>
  <c r="H92" i="34"/>
  <c r="H78" i="34"/>
  <c r="H70" i="34"/>
  <c r="H62" i="34"/>
  <c r="H54" i="34"/>
  <c r="H46" i="34"/>
  <c r="H38" i="34"/>
  <c r="H30" i="34"/>
  <c r="H55" i="34"/>
  <c r="H48" i="34"/>
  <c r="H41" i="34"/>
  <c r="H39" i="34"/>
  <c r="H65" i="34"/>
  <c r="H32" i="34"/>
  <c r="H31" i="34"/>
  <c r="H63" i="34"/>
  <c r="H56" i="34"/>
  <c r="H49" i="34"/>
  <c r="H47" i="34"/>
  <c r="H40" i="34"/>
  <c r="H33" i="34"/>
  <c r="H71" i="34"/>
  <c r="H64" i="34"/>
  <c r="H57" i="34"/>
  <c r="H79" i="34"/>
  <c r="H270" i="34"/>
  <c r="H260" i="34"/>
  <c r="H250" i="34"/>
  <c r="H230" i="34"/>
  <c r="H240" i="34"/>
  <c r="C28" i="36" l="1"/>
  <c r="D27" i="36"/>
  <c r="J27" i="36"/>
  <c r="M27" i="36"/>
  <c r="G27" i="36"/>
  <c r="L27" i="36"/>
  <c r="E27" i="36"/>
  <c r="K27" i="36"/>
  <c r="F27" i="36"/>
  <c r="H27" i="36"/>
  <c r="I27" i="36"/>
  <c r="G27" i="34"/>
  <c r="G11" i="34"/>
  <c r="J27" i="34"/>
  <c r="M11" i="34"/>
  <c r="P34" i="36" l="1"/>
  <c r="P29" i="36"/>
  <c r="M28" i="36"/>
  <c r="J28" i="36"/>
  <c r="D28" i="36"/>
  <c r="P30" i="36" s="1"/>
  <c r="K28" i="36"/>
  <c r="I28" i="36"/>
  <c r="H28" i="36"/>
  <c r="C29" i="36"/>
  <c r="L28" i="36"/>
  <c r="G28" i="36"/>
  <c r="E28" i="36"/>
  <c r="F28" i="36"/>
  <c r="M216" i="34"/>
  <c r="M267" i="34"/>
  <c r="M263" i="34"/>
  <c r="M259" i="34"/>
  <c r="M255" i="34"/>
  <c r="M251" i="34"/>
  <c r="M247" i="34"/>
  <c r="M243" i="34"/>
  <c r="M239" i="34"/>
  <c r="M235" i="34"/>
  <c r="M231" i="34"/>
  <c r="M227" i="34"/>
  <c r="M223" i="34"/>
  <c r="M217" i="34"/>
  <c r="M209" i="34"/>
  <c r="M218" i="34"/>
  <c r="M210" i="34"/>
  <c r="M262" i="34"/>
  <c r="M257" i="34"/>
  <c r="M252" i="34"/>
  <c r="M225" i="34"/>
  <c r="M204" i="34"/>
  <c r="M196" i="34"/>
  <c r="M258" i="34"/>
  <c r="M253" i="34"/>
  <c r="M248" i="34"/>
  <c r="M226" i="34"/>
  <c r="M221" i="34"/>
  <c r="M205" i="34"/>
  <c r="M197" i="34"/>
  <c r="M254" i="34"/>
  <c r="M249" i="34"/>
  <c r="M244" i="34"/>
  <c r="M222" i="34"/>
  <c r="M220" i="34"/>
  <c r="M215" i="34"/>
  <c r="M206" i="34"/>
  <c r="M198" i="34"/>
  <c r="M268" i="34"/>
  <c r="M246" i="34"/>
  <c r="M241" i="34"/>
  <c r="M236" i="34"/>
  <c r="M213" i="34"/>
  <c r="M208" i="34"/>
  <c r="M200" i="34"/>
  <c r="M192" i="34"/>
  <c r="M269" i="34"/>
  <c r="M264" i="34"/>
  <c r="M242" i="34"/>
  <c r="M237" i="34"/>
  <c r="M232" i="34"/>
  <c r="M212" i="34"/>
  <c r="M201" i="34"/>
  <c r="M193" i="34"/>
  <c r="M266" i="34"/>
  <c r="M256" i="34"/>
  <c r="M219" i="34"/>
  <c r="M194" i="34"/>
  <c r="M187" i="34"/>
  <c r="M179" i="34"/>
  <c r="M171" i="34"/>
  <c r="M245" i="34"/>
  <c r="M238" i="34"/>
  <c r="M228" i="34"/>
  <c r="M202" i="34"/>
  <c r="M195" i="34"/>
  <c r="M188" i="34"/>
  <c r="M180" i="34"/>
  <c r="M172" i="34"/>
  <c r="M265" i="34"/>
  <c r="M214" i="34"/>
  <c r="M199" i="34"/>
  <c r="M189" i="34"/>
  <c r="M181" i="34"/>
  <c r="M173" i="34"/>
  <c r="M261" i="34"/>
  <c r="M211" i="34"/>
  <c r="M203" i="34"/>
  <c r="M183" i="34"/>
  <c r="M175" i="34"/>
  <c r="M167" i="34"/>
  <c r="M233" i="34"/>
  <c r="M207" i="34"/>
  <c r="M191" i="34"/>
  <c r="M184" i="34"/>
  <c r="M176" i="34"/>
  <c r="M168" i="34"/>
  <c r="M190" i="34"/>
  <c r="M165" i="34"/>
  <c r="M162" i="34"/>
  <c r="M154" i="34"/>
  <c r="M146" i="34"/>
  <c r="M138" i="34"/>
  <c r="M185" i="34"/>
  <c r="M178" i="34"/>
  <c r="M158" i="34"/>
  <c r="M234" i="34"/>
  <c r="M182" i="34"/>
  <c r="M166" i="34"/>
  <c r="M159" i="34"/>
  <c r="M151" i="34"/>
  <c r="M143" i="34"/>
  <c r="M157" i="34"/>
  <c r="M141" i="34"/>
  <c r="M135" i="34"/>
  <c r="M127" i="34"/>
  <c r="M174" i="34"/>
  <c r="M156" i="34"/>
  <c r="M153" i="34"/>
  <c r="M148" i="34"/>
  <c r="M136" i="34"/>
  <c r="M128" i="34"/>
  <c r="M169" i="34"/>
  <c r="M161" i="34"/>
  <c r="M155" i="34"/>
  <c r="M129" i="34"/>
  <c r="M160" i="34"/>
  <c r="M150" i="34"/>
  <c r="M145" i="34"/>
  <c r="M140" i="34"/>
  <c r="M130" i="34"/>
  <c r="M122" i="34"/>
  <c r="M152" i="34"/>
  <c r="M147" i="34"/>
  <c r="M131" i="34"/>
  <c r="M123" i="34"/>
  <c r="M224" i="34"/>
  <c r="M177" i="34"/>
  <c r="M139" i="34"/>
  <c r="M137" i="34"/>
  <c r="M124" i="34"/>
  <c r="M121" i="34"/>
  <c r="M116" i="34"/>
  <c r="M108" i="34"/>
  <c r="M100" i="34"/>
  <c r="M92" i="34"/>
  <c r="M163" i="34"/>
  <c r="M134" i="34"/>
  <c r="M117" i="34"/>
  <c r="M109" i="34"/>
  <c r="M101" i="34"/>
  <c r="M170" i="34"/>
  <c r="M118" i="34"/>
  <c r="M110" i="34"/>
  <c r="M102" i="34"/>
  <c r="M94" i="34"/>
  <c r="M144" i="34"/>
  <c r="M142" i="34"/>
  <c r="M132" i="34"/>
  <c r="M125" i="34"/>
  <c r="M119" i="34"/>
  <c r="M111" i="34"/>
  <c r="M103" i="34"/>
  <c r="M95" i="34"/>
  <c r="M120" i="34"/>
  <c r="M112" i="34"/>
  <c r="M104" i="34"/>
  <c r="M96" i="34"/>
  <c r="M88" i="34"/>
  <c r="M164" i="34"/>
  <c r="M133" i="34"/>
  <c r="M77" i="34"/>
  <c r="M69" i="34"/>
  <c r="M97" i="34"/>
  <c r="M93" i="34"/>
  <c r="M90" i="34"/>
  <c r="M85" i="34"/>
  <c r="M78" i="34"/>
  <c r="M70" i="34"/>
  <c r="M114" i="34"/>
  <c r="M107" i="34"/>
  <c r="M79" i="34"/>
  <c r="M71" i="34"/>
  <c r="M63" i="34"/>
  <c r="M55" i="34"/>
  <c r="M47" i="34"/>
  <c r="M39" i="34"/>
  <c r="M31" i="34"/>
  <c r="M229" i="34"/>
  <c r="M186" i="34"/>
  <c r="M87" i="34"/>
  <c r="M80" i="34"/>
  <c r="M72" i="34"/>
  <c r="M64" i="34"/>
  <c r="M56" i="34"/>
  <c r="M48" i="34"/>
  <c r="M40" i="34"/>
  <c r="M32" i="34"/>
  <c r="M105" i="34"/>
  <c r="M98" i="34"/>
  <c r="M89" i="34"/>
  <c r="M81" i="34"/>
  <c r="M73" i="34"/>
  <c r="M65" i="34"/>
  <c r="M57" i="34"/>
  <c r="M49" i="34"/>
  <c r="M41" i="34"/>
  <c r="M33" i="34"/>
  <c r="M126" i="34"/>
  <c r="M113" i="34"/>
  <c r="M84" i="34"/>
  <c r="M149" i="34"/>
  <c r="M115" i="34"/>
  <c r="M82" i="34"/>
  <c r="M74" i="34"/>
  <c r="M66" i="34"/>
  <c r="M58" i="34"/>
  <c r="M50" i="34"/>
  <c r="M42" i="34"/>
  <c r="M34" i="34"/>
  <c r="M99" i="34"/>
  <c r="M91" i="34"/>
  <c r="M86" i="34"/>
  <c r="M83" i="34"/>
  <c r="M75" i="34"/>
  <c r="M67" i="34"/>
  <c r="M59" i="34"/>
  <c r="M51" i="34"/>
  <c r="M43" i="34"/>
  <c r="M35" i="34"/>
  <c r="M106" i="34"/>
  <c r="M62" i="34"/>
  <c r="M46" i="34"/>
  <c r="M76" i="34"/>
  <c r="M44" i="34"/>
  <c r="M30" i="34"/>
  <c r="M52" i="34"/>
  <c r="M36" i="34"/>
  <c r="M60" i="34"/>
  <c r="M53" i="34"/>
  <c r="M37" i="34"/>
  <c r="M38" i="34"/>
  <c r="M68" i="34"/>
  <c r="M61" i="34"/>
  <c r="M54" i="34"/>
  <c r="M45" i="34"/>
  <c r="M260" i="34"/>
  <c r="M270" i="34"/>
  <c r="M250" i="34"/>
  <c r="M230" i="34"/>
  <c r="M240" i="34"/>
  <c r="G218" i="34"/>
  <c r="G210" i="34"/>
  <c r="G266" i="34"/>
  <c r="G262" i="34"/>
  <c r="G258" i="34"/>
  <c r="G254" i="34"/>
  <c r="G246" i="34"/>
  <c r="G242" i="34"/>
  <c r="G238" i="34"/>
  <c r="G234" i="34"/>
  <c r="G226" i="34"/>
  <c r="G222" i="34"/>
  <c r="G219" i="34"/>
  <c r="G211" i="34"/>
  <c r="G220" i="34"/>
  <c r="G212" i="34"/>
  <c r="G269" i="34"/>
  <c r="G264" i="34"/>
  <c r="G259" i="34"/>
  <c r="G237" i="34"/>
  <c r="G232" i="34"/>
  <c r="G227" i="34"/>
  <c r="G206" i="34"/>
  <c r="G198" i="34"/>
  <c r="G265" i="34"/>
  <c r="G255" i="34"/>
  <c r="G233" i="34"/>
  <c r="G228" i="34"/>
  <c r="G223" i="34"/>
  <c r="G207" i="34"/>
  <c r="G199" i="34"/>
  <c r="G261" i="34"/>
  <c r="G256" i="34"/>
  <c r="G251" i="34"/>
  <c r="G229" i="34"/>
  <c r="G224" i="34"/>
  <c r="G208" i="34"/>
  <c r="G200" i="34"/>
  <c r="G253" i="34"/>
  <c r="G248" i="34"/>
  <c r="G243" i="34"/>
  <c r="G221" i="34"/>
  <c r="G216" i="34"/>
  <c r="G202" i="34"/>
  <c r="G194" i="34"/>
  <c r="G249" i="34"/>
  <c r="G244" i="34"/>
  <c r="G239" i="34"/>
  <c r="G215" i="34"/>
  <c r="G203" i="34"/>
  <c r="G195" i="34"/>
  <c r="G236" i="34"/>
  <c r="G204" i="34"/>
  <c r="G197" i="34"/>
  <c r="G189" i="34"/>
  <c r="G181" i="34"/>
  <c r="G173" i="34"/>
  <c r="G165" i="34"/>
  <c r="G263" i="34"/>
  <c r="G225" i="34"/>
  <c r="G217" i="34"/>
  <c r="G201" i="34"/>
  <c r="G190" i="34"/>
  <c r="G182" i="34"/>
  <c r="G174" i="34"/>
  <c r="G252" i="34"/>
  <c r="G245" i="34"/>
  <c r="G235" i="34"/>
  <c r="G191" i="34"/>
  <c r="G183" i="34"/>
  <c r="G175" i="34"/>
  <c r="G241" i="34"/>
  <c r="G231" i="34"/>
  <c r="G185" i="34"/>
  <c r="G177" i="34"/>
  <c r="G169" i="34"/>
  <c r="G268" i="34"/>
  <c r="G209" i="34"/>
  <c r="G196" i="34"/>
  <c r="G193" i="34"/>
  <c r="G186" i="34"/>
  <c r="G178" i="34"/>
  <c r="G170" i="34"/>
  <c r="G192" i="34"/>
  <c r="G179" i="34"/>
  <c r="G172" i="34"/>
  <c r="G168" i="34"/>
  <c r="G164" i="34"/>
  <c r="G156" i="34"/>
  <c r="G148" i="34"/>
  <c r="G140" i="34"/>
  <c r="G213" i="34"/>
  <c r="G184" i="34"/>
  <c r="G160" i="34"/>
  <c r="G171" i="34"/>
  <c r="G161" i="34"/>
  <c r="G153" i="34"/>
  <c r="G145" i="34"/>
  <c r="G137" i="34"/>
  <c r="G267" i="34"/>
  <c r="G205" i="34"/>
  <c r="G129" i="34"/>
  <c r="G121" i="34"/>
  <c r="G188" i="34"/>
  <c r="G159" i="34"/>
  <c r="G152" i="34"/>
  <c r="G147" i="34"/>
  <c r="G142" i="34"/>
  <c r="G130" i="34"/>
  <c r="G158" i="34"/>
  <c r="G154" i="34"/>
  <c r="G149" i="34"/>
  <c r="G131" i="34"/>
  <c r="G123" i="34"/>
  <c r="G247" i="34"/>
  <c r="G176" i="34"/>
  <c r="G166" i="34"/>
  <c r="G163" i="34"/>
  <c r="G157" i="34"/>
  <c r="G144" i="34"/>
  <c r="G139" i="34"/>
  <c r="G132" i="34"/>
  <c r="G124" i="34"/>
  <c r="G162" i="34"/>
  <c r="G151" i="34"/>
  <c r="G146" i="34"/>
  <c r="G141" i="34"/>
  <c r="G133" i="34"/>
  <c r="G125" i="34"/>
  <c r="G257" i="34"/>
  <c r="G136" i="34"/>
  <c r="G118" i="34"/>
  <c r="G110" i="34"/>
  <c r="G102" i="34"/>
  <c r="G94" i="34"/>
  <c r="G86" i="34"/>
  <c r="G143" i="34"/>
  <c r="G122" i="34"/>
  <c r="G119" i="34"/>
  <c r="G111" i="34"/>
  <c r="G103" i="34"/>
  <c r="G95" i="34"/>
  <c r="G134" i="34"/>
  <c r="G127" i="34"/>
  <c r="G120" i="34"/>
  <c r="G112" i="34"/>
  <c r="G104" i="34"/>
  <c r="G96" i="34"/>
  <c r="G214" i="34"/>
  <c r="G187" i="34"/>
  <c r="G113" i="34"/>
  <c r="G105" i="34"/>
  <c r="G97" i="34"/>
  <c r="G150" i="34"/>
  <c r="G114" i="34"/>
  <c r="G106" i="34"/>
  <c r="G98" i="34"/>
  <c r="G90" i="34"/>
  <c r="G126" i="34"/>
  <c r="G99" i="34"/>
  <c r="G79" i="34"/>
  <c r="G71" i="34"/>
  <c r="G116" i="34"/>
  <c r="G109" i="34"/>
  <c r="G89" i="34"/>
  <c r="G80" i="34"/>
  <c r="G72" i="34"/>
  <c r="G91" i="34"/>
  <c r="G81" i="34"/>
  <c r="G73" i="34"/>
  <c r="G65" i="34"/>
  <c r="G57" i="34"/>
  <c r="G49" i="34"/>
  <c r="G41" i="34"/>
  <c r="G33" i="34"/>
  <c r="G128" i="34"/>
  <c r="G107" i="34"/>
  <c r="G100" i="34"/>
  <c r="G82" i="34"/>
  <c r="G74" i="34"/>
  <c r="G66" i="34"/>
  <c r="G58" i="34"/>
  <c r="G50" i="34"/>
  <c r="G42" i="34"/>
  <c r="G34" i="34"/>
  <c r="G135" i="34"/>
  <c r="G117" i="34"/>
  <c r="G93" i="34"/>
  <c r="G88" i="34"/>
  <c r="G83" i="34"/>
  <c r="G75" i="34"/>
  <c r="G67" i="34"/>
  <c r="G59" i="34"/>
  <c r="G51" i="34"/>
  <c r="G43" i="34"/>
  <c r="G35" i="34"/>
  <c r="G92" i="34"/>
  <c r="G167" i="34"/>
  <c r="G155" i="34"/>
  <c r="G84" i="34"/>
  <c r="G76" i="34"/>
  <c r="G68" i="34"/>
  <c r="G60" i="34"/>
  <c r="G52" i="34"/>
  <c r="G44" i="34"/>
  <c r="G36" i="34"/>
  <c r="G138" i="34"/>
  <c r="G87" i="34"/>
  <c r="G180" i="34"/>
  <c r="G115" i="34"/>
  <c r="G108" i="34"/>
  <c r="G101" i="34"/>
  <c r="G85" i="34"/>
  <c r="G77" i="34"/>
  <c r="G69" i="34"/>
  <c r="G61" i="34"/>
  <c r="G53" i="34"/>
  <c r="G45" i="34"/>
  <c r="G37" i="34"/>
  <c r="G70" i="34"/>
  <c r="G38" i="34"/>
  <c r="G31" i="34"/>
  <c r="G63" i="34"/>
  <c r="G56" i="34"/>
  <c r="G78" i="34"/>
  <c r="G62" i="34"/>
  <c r="G55" i="34"/>
  <c r="G48" i="34"/>
  <c r="G64" i="34"/>
  <c r="G46" i="34"/>
  <c r="G39" i="34"/>
  <c r="G32" i="34"/>
  <c r="G30" i="34"/>
  <c r="G54" i="34"/>
  <c r="G47" i="34"/>
  <c r="G40" i="34"/>
  <c r="G230" i="34"/>
  <c r="G250" i="34"/>
  <c r="G270" i="34"/>
  <c r="G260" i="34"/>
  <c r="G240" i="34"/>
  <c r="E30" i="36" l="1"/>
  <c r="M29" i="36"/>
  <c r="L29" i="36"/>
  <c r="J29" i="36"/>
  <c r="H29" i="36"/>
  <c r="I29" i="36"/>
  <c r="C30" i="36"/>
  <c r="D29" i="36"/>
  <c r="P31" i="36" s="1"/>
  <c r="K29" i="36"/>
  <c r="G29" i="36"/>
  <c r="E29" i="36"/>
  <c r="F29" i="36"/>
  <c r="B16" i="31"/>
  <c r="B4" i="31"/>
  <c r="B16" i="30"/>
  <c r="B4" i="30"/>
  <c r="B16" i="29"/>
  <c r="B4" i="29"/>
  <c r="B16" i="28"/>
  <c r="B4" i="28"/>
  <c r="B16" i="27"/>
  <c r="B4" i="27"/>
  <c r="B16" i="26"/>
  <c r="B4" i="26"/>
  <c r="B16" i="25"/>
  <c r="B4" i="25"/>
  <c r="M30" i="36" l="1"/>
  <c r="C31" i="36"/>
  <c r="H30" i="36"/>
  <c r="L30" i="36"/>
  <c r="D30" i="36"/>
  <c r="K30" i="36"/>
  <c r="J30" i="36"/>
  <c r="I30" i="36"/>
  <c r="F30" i="36"/>
  <c r="G30" i="36"/>
  <c r="B16" i="24"/>
  <c r="B4" i="24"/>
  <c r="B16" i="22"/>
  <c r="B4" i="22"/>
  <c r="M31" i="36" l="1"/>
  <c r="J31" i="36"/>
  <c r="L31" i="36"/>
  <c r="D31" i="36"/>
  <c r="P33" i="36" s="1"/>
  <c r="I31" i="36"/>
  <c r="H31" i="36"/>
  <c r="C32" i="36"/>
  <c r="K31" i="36"/>
  <c r="E31" i="36"/>
  <c r="F31" i="36"/>
  <c r="G31" i="36"/>
  <c r="C33" i="36" l="1"/>
  <c r="E33" i="36" s="1"/>
  <c r="D32" i="36"/>
  <c r="H32" i="36"/>
  <c r="G32" i="36"/>
  <c r="I32" i="36"/>
  <c r="E32" i="36"/>
  <c r="K32" i="36"/>
  <c r="F32" i="36"/>
  <c r="J32" i="36"/>
  <c r="M32" i="36"/>
  <c r="L32" i="36"/>
  <c r="B16" i="20"/>
  <c r="B4" i="20"/>
  <c r="B16" i="19"/>
  <c r="B4" i="19"/>
  <c r="L33" i="36" l="1"/>
  <c r="M33" i="36"/>
  <c r="D33" i="36"/>
  <c r="J33" i="36"/>
  <c r="I33" i="36"/>
  <c r="H33" i="36"/>
  <c r="C34" i="36"/>
  <c r="K33" i="36"/>
  <c r="G33" i="36"/>
  <c r="F33" i="36"/>
  <c r="P40" i="36" l="1"/>
  <c r="P35" i="36"/>
  <c r="L34" i="36"/>
  <c r="I34" i="36"/>
  <c r="H34" i="36"/>
  <c r="J34" i="36"/>
  <c r="C35" i="36"/>
  <c r="M34" i="36"/>
  <c r="D34" i="36"/>
  <c r="P36" i="36" s="1"/>
  <c r="K34" i="36"/>
  <c r="F34" i="36"/>
  <c r="G34" i="36"/>
  <c r="E34" i="36"/>
  <c r="G36" i="36" l="1"/>
  <c r="F35" i="36"/>
  <c r="G35" i="36"/>
  <c r="E35" i="36"/>
  <c r="L35" i="36"/>
  <c r="K35" i="36"/>
  <c r="D35" i="36"/>
  <c r="C36" i="36"/>
  <c r="M35" i="36"/>
  <c r="J35" i="36"/>
  <c r="I35" i="36"/>
  <c r="H35" i="36"/>
  <c r="B7" i="27"/>
  <c r="B9" i="27" s="1"/>
  <c r="B7" i="30"/>
  <c r="B9" i="30" s="1"/>
  <c r="B7" i="29"/>
  <c r="B9" i="29" s="1"/>
  <c r="B7" i="28"/>
  <c r="B9" i="28" s="1"/>
  <c r="B7" i="24"/>
  <c r="B9" i="24" s="1"/>
  <c r="B6" i="20"/>
  <c r="B7" i="20" s="1"/>
  <c r="B9" i="20" s="1"/>
  <c r="L36" i="36" l="1"/>
  <c r="K36" i="36"/>
  <c r="J36" i="36"/>
  <c r="I36" i="36"/>
  <c r="H36" i="36"/>
  <c r="C37" i="36"/>
  <c r="M36" i="36"/>
  <c r="D36" i="36"/>
  <c r="P38" i="36" s="1"/>
  <c r="E36" i="36"/>
  <c r="F36" i="36"/>
  <c r="B7" i="26"/>
  <c r="B9" i="26" s="1"/>
  <c r="B7" i="19"/>
  <c r="B9" i="19" s="1"/>
  <c r="B18" i="28"/>
  <c r="B11" i="28"/>
  <c r="B12" i="28" s="1"/>
  <c r="B13" i="28" s="1"/>
  <c r="B14" i="28" s="1"/>
  <c r="B15" i="28" s="1"/>
  <c r="B17" i="28" s="1"/>
  <c r="B11" i="29"/>
  <c r="B12" i="29" s="1"/>
  <c r="B13" i="29" s="1"/>
  <c r="B14" i="29" s="1"/>
  <c r="B15" i="29" s="1"/>
  <c r="B17" i="29" s="1"/>
  <c r="B18" i="29"/>
  <c r="B18" i="30"/>
  <c r="B11" i="30"/>
  <c r="B12" i="30" s="1"/>
  <c r="B13" i="30" s="1"/>
  <c r="B14" i="30" s="1"/>
  <c r="B15" i="30" s="1"/>
  <c r="B17" i="30" s="1"/>
  <c r="B18" i="24"/>
  <c r="B11" i="24"/>
  <c r="B12" i="24" s="1"/>
  <c r="B13" i="24" s="1"/>
  <c r="B14" i="24" s="1"/>
  <c r="B15" i="24" s="1"/>
  <c r="B17" i="24" s="1"/>
  <c r="B11" i="27"/>
  <c r="B12" i="27" s="1"/>
  <c r="B13" i="27" s="1"/>
  <c r="B14" i="27" s="1"/>
  <c r="B15" i="27" s="1"/>
  <c r="B17" i="27" s="1"/>
  <c r="B18" i="27"/>
  <c r="B7" i="25"/>
  <c r="B9" i="25" s="1"/>
  <c r="B7" i="22"/>
  <c r="B9" i="22" s="1"/>
  <c r="B11" i="22" s="1"/>
  <c r="B12" i="22" s="1"/>
  <c r="B13" i="22" s="1"/>
  <c r="B14" i="22" s="1"/>
  <c r="B15" i="22" s="1"/>
  <c r="B17" i="22" s="1"/>
  <c r="B18" i="20"/>
  <c r="B11" i="20"/>
  <c r="B12" i="20" s="1"/>
  <c r="B13" i="20" s="1"/>
  <c r="B14" i="20" s="1"/>
  <c r="B15" i="20" s="1"/>
  <c r="B17" i="20" s="1"/>
  <c r="C38" i="36" l="1"/>
  <c r="D37" i="36"/>
  <c r="P39" i="36" s="1"/>
  <c r="K37" i="36"/>
  <c r="G37" i="36"/>
  <c r="J37" i="36"/>
  <c r="L37" i="36"/>
  <c r="I37" i="36"/>
  <c r="H37" i="36"/>
  <c r="F37" i="36"/>
  <c r="M37" i="36"/>
  <c r="E37" i="36"/>
  <c r="E38" i="36"/>
  <c r="G38" i="36"/>
  <c r="F38" i="36"/>
  <c r="H28" i="34"/>
  <c r="H29" i="35"/>
  <c r="J28" i="34"/>
  <c r="J29" i="35"/>
  <c r="L28" i="34"/>
  <c r="L29" i="35"/>
  <c r="I28" i="34"/>
  <c r="I29" i="35"/>
  <c r="K28" i="34"/>
  <c r="K29" i="35"/>
  <c r="B18" i="25"/>
  <c r="B11" i="25"/>
  <c r="B12" i="25" s="1"/>
  <c r="B13" i="25" s="1"/>
  <c r="B14" i="25" s="1"/>
  <c r="B15" i="25" s="1"/>
  <c r="B17" i="25" s="1"/>
  <c r="B11" i="26"/>
  <c r="B12" i="26" s="1"/>
  <c r="B13" i="26" s="1"/>
  <c r="B14" i="26" s="1"/>
  <c r="B15" i="26" s="1"/>
  <c r="B17" i="26" s="1"/>
  <c r="B18" i="26"/>
  <c r="B18" i="22"/>
  <c r="B18" i="19"/>
  <c r="B11" i="19"/>
  <c r="B12" i="19" s="1"/>
  <c r="B13" i="19" s="1"/>
  <c r="B14" i="19" s="1"/>
  <c r="B15" i="19" s="1"/>
  <c r="B17" i="19" s="1"/>
  <c r="K38" i="36" l="1"/>
  <c r="J38" i="36"/>
  <c r="D38" i="36"/>
  <c r="M38" i="36"/>
  <c r="L38" i="36"/>
  <c r="I38" i="36"/>
  <c r="H38" i="36"/>
  <c r="C39" i="36"/>
  <c r="G28" i="34"/>
  <c r="G29" i="35"/>
  <c r="F28" i="34"/>
  <c r="F29" i="35"/>
  <c r="E29" i="35"/>
  <c r="E28" i="34"/>
  <c r="K39" i="36" l="1"/>
  <c r="M39" i="36"/>
  <c r="I39" i="36"/>
  <c r="H39" i="36"/>
  <c r="C40" i="36"/>
  <c r="D39" i="36"/>
  <c r="L39" i="36"/>
  <c r="J39" i="36"/>
  <c r="G39" i="36"/>
  <c r="F39" i="36"/>
  <c r="E39" i="36"/>
  <c r="P46" i="36" l="1"/>
  <c r="P41" i="36"/>
  <c r="K40" i="36"/>
  <c r="C41" i="36"/>
  <c r="H40" i="36"/>
  <c r="M40" i="36"/>
  <c r="D40" i="36"/>
  <c r="L40" i="36"/>
  <c r="J40" i="36"/>
  <c r="I40" i="36"/>
  <c r="E40" i="36"/>
  <c r="F40" i="36"/>
  <c r="G40" i="36"/>
  <c r="E41" i="36" l="1"/>
  <c r="G41" i="36"/>
  <c r="F41" i="36"/>
  <c r="K41" i="36"/>
  <c r="J41" i="36"/>
  <c r="L41" i="36"/>
  <c r="I41" i="36"/>
  <c r="H41" i="36"/>
  <c r="C42" i="36"/>
  <c r="M41" i="36"/>
  <c r="D41" i="36"/>
  <c r="P43" i="36" s="1"/>
  <c r="C43" i="36" l="1"/>
  <c r="F43" i="36" s="1"/>
  <c r="D42" i="36"/>
  <c r="P44" i="36" s="1"/>
  <c r="I42" i="36"/>
  <c r="G42" i="36"/>
  <c r="K42" i="36"/>
  <c r="M42" i="36"/>
  <c r="H42" i="36"/>
  <c r="L42" i="36"/>
  <c r="E42" i="36"/>
  <c r="J42" i="36"/>
  <c r="F42" i="36"/>
  <c r="J43" i="36" l="1"/>
  <c r="D43" i="36"/>
  <c r="P45" i="36" s="1"/>
  <c r="L43" i="36"/>
  <c r="K43" i="36"/>
  <c r="I43" i="36"/>
  <c r="H43" i="36"/>
  <c r="C44" i="36"/>
  <c r="F44" i="36" s="1"/>
  <c r="M43" i="36"/>
  <c r="E43" i="36"/>
  <c r="G43" i="36"/>
  <c r="G45" i="36" l="1"/>
  <c r="J44" i="36"/>
  <c r="D44" i="36"/>
  <c r="I44" i="36"/>
  <c r="H44" i="36"/>
  <c r="C45" i="36"/>
  <c r="F45" i="36" s="1"/>
  <c r="M44" i="36"/>
  <c r="L44" i="36"/>
  <c r="K44" i="36"/>
  <c r="E44" i="36"/>
  <c r="G44" i="36"/>
  <c r="J45" i="36" l="1"/>
  <c r="D45" i="36"/>
  <c r="L45" i="36"/>
  <c r="M45" i="36"/>
  <c r="K45" i="36"/>
  <c r="I45" i="36"/>
  <c r="H45" i="36"/>
  <c r="C46" i="36"/>
  <c r="E45" i="36"/>
  <c r="J46" i="36" l="1"/>
  <c r="D46" i="36"/>
  <c r="P48" i="36" s="1"/>
  <c r="K46" i="36"/>
  <c r="I46" i="36"/>
  <c r="H46" i="36"/>
  <c r="C47" i="36"/>
  <c r="M46" i="36"/>
  <c r="L46" i="36"/>
  <c r="F46" i="36"/>
  <c r="E46" i="36"/>
  <c r="G46" i="36"/>
  <c r="C48" i="36" l="1"/>
  <c r="D47" i="36"/>
  <c r="P49" i="36" s="1"/>
  <c r="I47" i="36"/>
  <c r="F47" i="36"/>
  <c r="M47" i="36"/>
  <c r="E47" i="36"/>
  <c r="L47" i="36"/>
  <c r="K47" i="36"/>
  <c r="H47" i="36"/>
  <c r="J47" i="36"/>
  <c r="G47" i="36"/>
  <c r="G48" i="36"/>
  <c r="F48" i="36"/>
  <c r="E48" i="36"/>
  <c r="C49" i="36" l="1"/>
  <c r="G49" i="36" s="1"/>
  <c r="I48" i="36"/>
  <c r="K48" i="36"/>
  <c r="D48" i="36"/>
  <c r="P50" i="36" s="1"/>
  <c r="L48" i="36"/>
  <c r="H48" i="36"/>
  <c r="M48" i="36"/>
  <c r="J48" i="36"/>
  <c r="C50" i="36" l="1"/>
  <c r="I49" i="36"/>
  <c r="M49" i="36"/>
  <c r="H49" i="36"/>
  <c r="L49" i="36"/>
  <c r="D49" i="36"/>
  <c r="P51" i="36" s="1"/>
  <c r="K49" i="36"/>
  <c r="J49" i="36"/>
  <c r="E49" i="36"/>
  <c r="E50" i="36"/>
  <c r="G50" i="36"/>
  <c r="F50" i="36"/>
  <c r="F49" i="36"/>
  <c r="C51" i="36" l="1"/>
  <c r="F51" i="36" s="1"/>
  <c r="I50" i="36"/>
  <c r="H50" i="36"/>
  <c r="M50" i="36"/>
  <c r="L50" i="36"/>
  <c r="D50" i="36"/>
  <c r="K50" i="36"/>
  <c r="J50" i="36"/>
  <c r="C52" i="36" l="1"/>
  <c r="I51" i="36"/>
  <c r="K51" i="36"/>
  <c r="D51" i="36"/>
  <c r="P53" i="36" s="1"/>
  <c r="H51" i="36"/>
  <c r="J51" i="36"/>
  <c r="M51" i="36"/>
  <c r="L51" i="36"/>
  <c r="E51" i="36"/>
  <c r="G51" i="36"/>
  <c r="C53" i="36" l="1"/>
  <c r="G53" i="36" s="1"/>
  <c r="D52" i="36"/>
  <c r="P54" i="36" s="1"/>
  <c r="H52" i="36"/>
  <c r="I52" i="36"/>
  <c r="F52" i="36"/>
  <c r="M52" i="36"/>
  <c r="E52" i="36"/>
  <c r="L52" i="36"/>
  <c r="G52" i="36"/>
  <c r="K52" i="36"/>
  <c r="J52" i="36"/>
  <c r="H53" i="36" l="1"/>
  <c r="C54" i="36"/>
  <c r="K53" i="36"/>
  <c r="L53" i="36"/>
  <c r="J53" i="36"/>
  <c r="I53" i="36"/>
  <c r="M53" i="36"/>
  <c r="D53" i="36"/>
  <c r="P55" i="36" s="1"/>
  <c r="E53" i="36"/>
  <c r="F53" i="36"/>
  <c r="H54" i="36" l="1"/>
  <c r="I54" i="36"/>
  <c r="J54" i="36"/>
  <c r="K54" i="36"/>
  <c r="C55" i="36"/>
  <c r="F55" i="36" s="1"/>
  <c r="M54" i="36"/>
  <c r="D54" i="36"/>
  <c r="P56" i="36" s="1"/>
  <c r="L54" i="36"/>
  <c r="F54" i="36"/>
  <c r="G55" i="36"/>
  <c r="E54" i="36"/>
  <c r="G54" i="36"/>
  <c r="H55" i="36" l="1"/>
  <c r="D55" i="36"/>
  <c r="L55" i="36"/>
  <c r="K55" i="36"/>
  <c r="I55" i="36"/>
  <c r="C56" i="36"/>
  <c r="M55" i="36"/>
  <c r="J55" i="36"/>
  <c r="E55" i="36"/>
  <c r="G56" i="36"/>
  <c r="E56" i="36"/>
  <c r="H56" i="36" l="1"/>
  <c r="C57" i="36"/>
  <c r="M56" i="36"/>
  <c r="I56" i="36"/>
  <c r="D56" i="36"/>
  <c r="P58" i="36" s="1"/>
  <c r="L56" i="36"/>
  <c r="K56" i="36"/>
  <c r="J56" i="36"/>
  <c r="F56" i="36"/>
  <c r="C58" i="36" l="1"/>
  <c r="E58" i="36" s="1"/>
  <c r="D57" i="36"/>
  <c r="P59" i="36" s="1"/>
  <c r="H57" i="36"/>
  <c r="E57" i="36"/>
  <c r="J57" i="36"/>
  <c r="G57" i="36"/>
  <c r="I57" i="36"/>
  <c r="M57" i="36"/>
  <c r="L57" i="36"/>
  <c r="K57" i="36"/>
  <c r="F57" i="36"/>
  <c r="F59" i="36" l="1"/>
  <c r="M58" i="36"/>
  <c r="K58" i="36"/>
  <c r="D58" i="36"/>
  <c r="P60" i="36" s="1"/>
  <c r="J58" i="36"/>
  <c r="C59" i="36"/>
  <c r="E59" i="36" s="1"/>
  <c r="L58" i="36"/>
  <c r="I58" i="36"/>
  <c r="H58" i="36"/>
  <c r="F58" i="36"/>
  <c r="G58" i="36"/>
  <c r="F60" i="36" l="1"/>
  <c r="E60" i="36"/>
  <c r="M59" i="36"/>
  <c r="L59" i="36"/>
  <c r="K59" i="36"/>
  <c r="C60" i="36"/>
  <c r="J59" i="36"/>
  <c r="I59" i="36"/>
  <c r="H59" i="36"/>
  <c r="D59" i="36"/>
  <c r="P61" i="36" s="1"/>
  <c r="G59" i="36"/>
  <c r="M60" i="36" l="1"/>
  <c r="I60" i="36"/>
  <c r="C61" i="36"/>
  <c r="H60" i="36"/>
  <c r="L60" i="36"/>
  <c r="K60" i="36"/>
  <c r="J60" i="36"/>
  <c r="D60" i="36"/>
  <c r="G60" i="36"/>
  <c r="M61" i="36" l="1"/>
  <c r="J61" i="36"/>
  <c r="K61" i="36"/>
  <c r="D61" i="36"/>
  <c r="P63" i="36" s="1"/>
  <c r="I61" i="36"/>
  <c r="L61" i="36"/>
  <c r="H61" i="36"/>
  <c r="C62" i="36"/>
  <c r="E61" i="36"/>
  <c r="F61" i="36"/>
  <c r="G61" i="36"/>
  <c r="C63" i="36" l="1"/>
  <c r="G63" i="36" s="1"/>
  <c r="D62" i="36"/>
  <c r="P64" i="36" s="1"/>
  <c r="E62" i="36"/>
  <c r="L62" i="36"/>
  <c r="I62" i="36"/>
  <c r="J62" i="36"/>
  <c r="H62" i="36"/>
  <c r="G62" i="36"/>
  <c r="M62" i="36"/>
  <c r="F62" i="36"/>
  <c r="K62" i="36"/>
  <c r="E64" i="36" l="1"/>
  <c r="L63" i="36"/>
  <c r="M63" i="36"/>
  <c r="J63" i="36"/>
  <c r="I63" i="36"/>
  <c r="C64" i="36"/>
  <c r="G64" i="36" s="1"/>
  <c r="H63" i="36"/>
  <c r="K63" i="36"/>
  <c r="D63" i="36"/>
  <c r="P65" i="36" s="1"/>
  <c r="E63" i="36"/>
  <c r="F63" i="36"/>
  <c r="L64" i="36" l="1"/>
  <c r="C65" i="36"/>
  <c r="H64" i="36"/>
  <c r="M64" i="36"/>
  <c r="K64" i="36"/>
  <c r="D64" i="36"/>
  <c r="P66" i="36" s="1"/>
  <c r="J64" i="36"/>
  <c r="I64" i="36"/>
  <c r="F64" i="36"/>
  <c r="L65" i="36" l="1"/>
  <c r="K65" i="36"/>
  <c r="J65" i="36"/>
  <c r="I65" i="36"/>
  <c r="C66" i="36"/>
  <c r="H65" i="36"/>
  <c r="M65" i="36"/>
  <c r="D65" i="36"/>
  <c r="E65" i="36"/>
  <c r="G65" i="36"/>
  <c r="F65" i="36"/>
  <c r="L66" i="36" l="1"/>
  <c r="M66" i="36"/>
  <c r="K66" i="36"/>
  <c r="D66" i="36"/>
  <c r="J66" i="36"/>
  <c r="I66" i="36"/>
  <c r="C67" i="36"/>
  <c r="H66" i="36"/>
  <c r="F66" i="36"/>
  <c r="G66" i="36"/>
  <c r="E66" i="36"/>
  <c r="P68" i="36" l="1"/>
  <c r="P73" i="36"/>
  <c r="C68" i="36"/>
  <c r="D67" i="36"/>
  <c r="P69" i="36" s="1"/>
  <c r="M67" i="36"/>
  <c r="K67" i="36"/>
  <c r="F67" i="36"/>
  <c r="J67" i="36"/>
  <c r="G67" i="36"/>
  <c r="I67" i="36"/>
  <c r="E67" i="36"/>
  <c r="L67" i="36"/>
  <c r="H67" i="36"/>
  <c r="K68" i="36" l="1"/>
  <c r="I68" i="36"/>
  <c r="C69" i="36"/>
  <c r="H68" i="36"/>
  <c r="M68" i="36"/>
  <c r="L68" i="36"/>
  <c r="D68" i="36"/>
  <c r="P70" i="36" s="1"/>
  <c r="J68" i="36"/>
  <c r="E69" i="36"/>
  <c r="E68" i="36"/>
  <c r="G68" i="36"/>
  <c r="F68" i="36"/>
  <c r="K69" i="36" l="1"/>
  <c r="M69" i="36"/>
  <c r="L69" i="36"/>
  <c r="D69" i="36"/>
  <c r="P71" i="36" s="1"/>
  <c r="J69" i="36"/>
  <c r="I69" i="36"/>
  <c r="C70" i="36"/>
  <c r="H69" i="36"/>
  <c r="F69" i="36"/>
  <c r="G69" i="36"/>
  <c r="E70" i="36"/>
  <c r="G70" i="36"/>
  <c r="F70" i="36"/>
  <c r="K70" i="36" l="1"/>
  <c r="M70" i="36"/>
  <c r="L70" i="36"/>
  <c r="D70" i="36"/>
  <c r="J70" i="36"/>
  <c r="I70" i="36"/>
  <c r="C71" i="36"/>
  <c r="H70" i="36"/>
  <c r="L71" i="36" l="1"/>
  <c r="K71" i="36"/>
  <c r="I71" i="36"/>
  <c r="H71" i="36"/>
  <c r="C72" i="36"/>
  <c r="M71" i="36"/>
  <c r="D71" i="36"/>
  <c r="J71" i="36"/>
  <c r="G71" i="36"/>
  <c r="F71" i="36"/>
  <c r="E71" i="36"/>
  <c r="D72" i="36" l="1"/>
  <c r="C73" i="36"/>
  <c r="L72" i="36"/>
  <c r="H72" i="36"/>
  <c r="M72" i="36"/>
  <c r="F72" i="36"/>
  <c r="K72" i="36"/>
  <c r="G72" i="36"/>
  <c r="J72" i="36"/>
  <c r="E72" i="36"/>
  <c r="I72" i="36"/>
  <c r="K73" i="36" l="1"/>
  <c r="C74" i="36"/>
  <c r="H73" i="36"/>
  <c r="J73" i="36"/>
  <c r="I73" i="36"/>
  <c r="M73" i="36"/>
  <c r="D73" i="36"/>
  <c r="P75" i="36" s="1"/>
  <c r="L73" i="36"/>
  <c r="E73" i="36"/>
  <c r="F73" i="36"/>
  <c r="G73" i="36"/>
  <c r="P79" i="36"/>
  <c r="P74" i="36"/>
  <c r="K74" i="36" l="1"/>
  <c r="J74" i="36"/>
  <c r="H74" i="36"/>
  <c r="C75" i="36"/>
  <c r="M74" i="36"/>
  <c r="D74" i="36"/>
  <c r="P76" i="36" s="1"/>
  <c r="L74" i="36"/>
  <c r="I74" i="36"/>
  <c r="E74" i="36"/>
  <c r="G74" i="36"/>
  <c r="F74" i="36"/>
  <c r="E75" i="36"/>
  <c r="F75" i="36"/>
  <c r="G75" i="36"/>
  <c r="K75" i="36" l="1"/>
  <c r="M75" i="36"/>
  <c r="L75" i="36"/>
  <c r="J75" i="36"/>
  <c r="I75" i="36"/>
  <c r="H75" i="36"/>
  <c r="C76" i="36"/>
  <c r="D75" i="36"/>
  <c r="K76" i="36" l="1"/>
  <c r="C77" i="36"/>
  <c r="H76" i="36"/>
  <c r="I76" i="36"/>
  <c r="M76" i="36"/>
  <c r="D76" i="36"/>
  <c r="P78" i="36" s="1"/>
  <c r="L76" i="36"/>
  <c r="J76" i="36"/>
  <c r="F76" i="36"/>
  <c r="G76" i="36"/>
  <c r="E76" i="36"/>
  <c r="D77" i="36" l="1"/>
  <c r="C78" i="36"/>
  <c r="G78" i="36" s="1"/>
  <c r="G77" i="36"/>
  <c r="J77" i="36"/>
  <c r="F77" i="36"/>
  <c r="M77" i="36"/>
  <c r="L77" i="36"/>
  <c r="I77" i="36"/>
  <c r="H77" i="36"/>
  <c r="E77" i="36"/>
  <c r="K77" i="36"/>
  <c r="J78" i="36" l="1"/>
  <c r="D78" i="36"/>
  <c r="L78" i="36"/>
  <c r="K78" i="36"/>
  <c r="I78" i="36"/>
  <c r="H78" i="36"/>
  <c r="C79" i="36"/>
  <c r="M78" i="36"/>
  <c r="F78" i="36"/>
  <c r="E78" i="36"/>
  <c r="P85" i="36" l="1"/>
  <c r="P80" i="36"/>
  <c r="J79" i="36"/>
  <c r="D79" i="36"/>
  <c r="P81" i="36" s="1"/>
  <c r="H79" i="36"/>
  <c r="C80" i="36"/>
  <c r="M79" i="36"/>
  <c r="L79" i="36"/>
  <c r="K79" i="36"/>
  <c r="I79" i="36"/>
  <c r="G79" i="36"/>
  <c r="E79" i="36"/>
  <c r="F79" i="36"/>
  <c r="J80" i="36" l="1"/>
  <c r="D80" i="36"/>
  <c r="I80" i="36"/>
  <c r="M80" i="36"/>
  <c r="L80" i="36"/>
  <c r="K80" i="36"/>
  <c r="H80" i="36"/>
  <c r="C81" i="36"/>
  <c r="E81" i="36"/>
  <c r="G81" i="36"/>
  <c r="F81" i="36"/>
  <c r="E80" i="36"/>
  <c r="G80" i="36"/>
  <c r="F80" i="36"/>
  <c r="J81" i="36" l="1"/>
  <c r="D81" i="36"/>
  <c r="P83" i="36" s="1"/>
  <c r="L81" i="36"/>
  <c r="I81" i="36"/>
  <c r="H81" i="36"/>
  <c r="C82" i="36"/>
  <c r="M81" i="36"/>
  <c r="K81" i="36"/>
  <c r="C83" i="36" l="1"/>
  <c r="D82" i="36"/>
  <c r="P84" i="36" s="1"/>
  <c r="I82" i="36"/>
  <c r="E82" i="36"/>
  <c r="H82" i="36"/>
  <c r="J82" i="36"/>
  <c r="M82" i="36"/>
  <c r="L82" i="36"/>
  <c r="G82" i="36"/>
  <c r="K82" i="36"/>
  <c r="F82" i="36"/>
  <c r="G83" i="36"/>
  <c r="F83" i="36"/>
  <c r="E83" i="36"/>
  <c r="C84" i="36" l="1"/>
  <c r="I83" i="36"/>
  <c r="H83" i="36"/>
  <c r="K83" i="36"/>
  <c r="J83" i="36"/>
  <c r="M83" i="36"/>
  <c r="L83" i="36"/>
  <c r="D83" i="36"/>
  <c r="C85" i="36" l="1"/>
  <c r="I84" i="36"/>
  <c r="K84" i="36"/>
  <c r="D84" i="36"/>
  <c r="M84" i="36"/>
  <c r="L84" i="36"/>
  <c r="J84" i="36"/>
  <c r="H84" i="36"/>
  <c r="F84" i="36"/>
  <c r="E84" i="36"/>
  <c r="G84" i="36"/>
  <c r="P91" i="36" l="1"/>
  <c r="P86" i="36"/>
  <c r="C86" i="36"/>
  <c r="I85" i="36"/>
  <c r="M85" i="36"/>
  <c r="K85" i="36"/>
  <c r="L85" i="36"/>
  <c r="D85" i="36"/>
  <c r="J85" i="36"/>
  <c r="H85" i="36"/>
  <c r="F85" i="36"/>
  <c r="G85" i="36"/>
  <c r="E85" i="36"/>
  <c r="G86" i="36" l="1"/>
  <c r="E86" i="36"/>
  <c r="F86" i="36"/>
  <c r="C87" i="36"/>
  <c r="I86" i="36"/>
  <c r="H86" i="36"/>
  <c r="M86" i="36"/>
  <c r="K86" i="36"/>
  <c r="D86" i="36"/>
  <c r="P88" i="36" s="1"/>
  <c r="L86" i="36"/>
  <c r="J86" i="36"/>
  <c r="D87" i="36" l="1"/>
  <c r="P89" i="36" s="1"/>
  <c r="C88" i="36"/>
  <c r="G88" i="36" s="1"/>
  <c r="M87" i="36"/>
  <c r="L87" i="36"/>
  <c r="E87" i="36"/>
  <c r="H87" i="36"/>
  <c r="G87" i="36"/>
  <c r="J87" i="36"/>
  <c r="F87" i="36"/>
  <c r="I87" i="36"/>
  <c r="K87" i="36"/>
  <c r="F88" i="36" l="1"/>
  <c r="H88" i="36"/>
  <c r="L88" i="36"/>
  <c r="I88" i="36"/>
  <c r="J88" i="36"/>
  <c r="C89" i="36"/>
  <c r="E89" i="36" s="1"/>
  <c r="M88" i="36"/>
  <c r="K88" i="36"/>
  <c r="D88" i="36"/>
  <c r="P90" i="36" s="1"/>
  <c r="E88" i="36"/>
  <c r="H89" i="36" l="1"/>
  <c r="C90" i="36"/>
  <c r="M89" i="36"/>
  <c r="I89" i="36"/>
  <c r="D89" i="36"/>
  <c r="L89" i="36"/>
  <c r="K89" i="36"/>
  <c r="J89" i="36"/>
  <c r="F89" i="36"/>
  <c r="G89" i="36"/>
  <c r="H90" i="36" l="1"/>
  <c r="J90" i="36"/>
  <c r="K90" i="36"/>
  <c r="C91" i="36"/>
  <c r="M90" i="36"/>
  <c r="D90" i="36"/>
  <c r="L90" i="36"/>
  <c r="I90" i="36"/>
  <c r="E90" i="36"/>
  <c r="G90" i="36"/>
  <c r="F90" i="36"/>
  <c r="H91" i="36" l="1"/>
  <c r="L91" i="36"/>
  <c r="C92" i="36"/>
  <c r="D91" i="36"/>
  <c r="P93" i="36" s="1"/>
  <c r="M91" i="36"/>
  <c r="K91" i="36"/>
  <c r="J91" i="36"/>
  <c r="I91" i="36"/>
  <c r="G91" i="36"/>
  <c r="F91" i="36"/>
  <c r="E91" i="36"/>
  <c r="D92" i="36" l="1"/>
  <c r="P94" i="36" s="1"/>
  <c r="C93" i="36"/>
  <c r="F93" i="36" s="1"/>
  <c r="M92" i="36"/>
  <c r="E92" i="36"/>
  <c r="K92" i="36"/>
  <c r="J92" i="36"/>
  <c r="I92" i="36"/>
  <c r="H92" i="36"/>
  <c r="G92" i="36"/>
  <c r="L92" i="36"/>
  <c r="F92" i="36"/>
  <c r="M93" i="36" l="1"/>
  <c r="I93" i="36"/>
  <c r="H93" i="36"/>
  <c r="K93" i="36"/>
  <c r="J93" i="36"/>
  <c r="C94" i="36"/>
  <c r="L93" i="36"/>
  <c r="D93" i="36"/>
  <c r="P95" i="36" s="1"/>
  <c r="E93" i="36"/>
  <c r="G93" i="36"/>
  <c r="M94" i="36" l="1"/>
  <c r="K94" i="36"/>
  <c r="D94" i="36"/>
  <c r="P96" i="36" s="1"/>
  <c r="I94" i="36"/>
  <c r="H94" i="36"/>
  <c r="C95" i="36"/>
  <c r="L94" i="36"/>
  <c r="J94" i="36"/>
  <c r="E94" i="36"/>
  <c r="F94" i="36"/>
  <c r="G94" i="36"/>
  <c r="F96" i="36" l="1"/>
  <c r="E96" i="36"/>
  <c r="M95" i="36"/>
  <c r="J95" i="36"/>
  <c r="H95" i="36"/>
  <c r="C96" i="36"/>
  <c r="D95" i="36"/>
  <c r="L95" i="36"/>
  <c r="K95" i="36"/>
  <c r="I95" i="36"/>
  <c r="F95" i="36"/>
  <c r="E95" i="36"/>
  <c r="G95" i="36"/>
  <c r="M96" i="36" l="1"/>
  <c r="I96" i="36"/>
  <c r="C97" i="36"/>
  <c r="D96" i="36"/>
  <c r="P98" i="36" s="1"/>
  <c r="L96" i="36"/>
  <c r="K96" i="36"/>
  <c r="J96" i="36"/>
  <c r="H96" i="36"/>
  <c r="G96" i="36"/>
  <c r="D97" i="36" l="1"/>
  <c r="P99" i="36" s="1"/>
  <c r="C98" i="36"/>
  <c r="E98" i="36" s="1"/>
  <c r="L97" i="36"/>
  <c r="G97" i="36"/>
  <c r="J97" i="36"/>
  <c r="E97" i="36"/>
  <c r="I97" i="36"/>
  <c r="F97" i="36"/>
  <c r="H97" i="36"/>
  <c r="M97" i="36"/>
  <c r="K97" i="36"/>
  <c r="L98" i="36" l="1"/>
  <c r="M98" i="36"/>
  <c r="H98" i="36"/>
  <c r="K98" i="36"/>
  <c r="J98" i="36"/>
  <c r="I98" i="36"/>
  <c r="C99" i="36"/>
  <c r="D98" i="36"/>
  <c r="P100" i="36" s="1"/>
  <c r="F99" i="36"/>
  <c r="G99" i="36"/>
  <c r="E99" i="36"/>
  <c r="G98" i="36"/>
  <c r="F98" i="36"/>
  <c r="L99" i="36" l="1"/>
  <c r="C100" i="36"/>
  <c r="H99" i="36"/>
  <c r="M99" i="36"/>
  <c r="D99" i="36"/>
  <c r="P101" i="36" s="1"/>
  <c r="J99" i="36"/>
  <c r="I99" i="36"/>
  <c r="K99" i="36"/>
  <c r="G101" i="36" l="1"/>
  <c r="L100" i="36"/>
  <c r="J100" i="36"/>
  <c r="I100" i="36"/>
  <c r="H100" i="36"/>
  <c r="C101" i="36"/>
  <c r="E101" i="36" s="1"/>
  <c r="M100" i="36"/>
  <c r="K100" i="36"/>
  <c r="D100" i="36"/>
  <c r="E100" i="36"/>
  <c r="G100" i="36"/>
  <c r="F100" i="36"/>
  <c r="L101" i="36" l="1"/>
  <c r="M101" i="36"/>
  <c r="C102" i="36"/>
  <c r="H101" i="36"/>
  <c r="D101" i="36"/>
  <c r="P103" i="36" s="1"/>
  <c r="K101" i="36"/>
  <c r="J101" i="36"/>
  <c r="I101" i="36"/>
  <c r="F101" i="36"/>
  <c r="C103" i="36" l="1"/>
  <c r="G103" i="36" s="1"/>
  <c r="D102" i="36"/>
  <c r="P104" i="36" s="1"/>
  <c r="G102" i="36"/>
  <c r="K102" i="36"/>
  <c r="M102" i="36"/>
  <c r="J102" i="36"/>
  <c r="I102" i="36"/>
  <c r="F102" i="36"/>
  <c r="L102" i="36"/>
  <c r="E102" i="36"/>
  <c r="H102" i="36"/>
  <c r="K103" i="36" l="1"/>
  <c r="I103" i="36"/>
  <c r="C104" i="36"/>
  <c r="M103" i="36"/>
  <c r="L103" i="36"/>
  <c r="J103" i="36"/>
  <c r="H103" i="36"/>
  <c r="D103" i="36"/>
  <c r="P105" i="36" s="1"/>
  <c r="F103" i="36"/>
  <c r="E103" i="36"/>
  <c r="K104" i="36" l="1"/>
  <c r="L104" i="36"/>
  <c r="D104" i="36"/>
  <c r="P106" i="36" s="1"/>
  <c r="M104" i="36"/>
  <c r="J104" i="36"/>
  <c r="I104" i="36"/>
  <c r="H104" i="36"/>
  <c r="C105" i="36"/>
  <c r="E105" i="36"/>
  <c r="G105" i="36"/>
  <c r="F105" i="36"/>
  <c r="F104" i="36"/>
  <c r="G104" i="36"/>
  <c r="E104" i="36"/>
  <c r="G106" i="36" l="1"/>
  <c r="K105" i="36"/>
  <c r="I105" i="36"/>
  <c r="J105" i="36"/>
  <c r="H105" i="36"/>
  <c r="C106" i="36"/>
  <c r="F106" i="36" s="1"/>
  <c r="M105" i="36"/>
  <c r="L105" i="36"/>
  <c r="D105" i="36"/>
  <c r="K106" i="36" l="1"/>
  <c r="I106" i="36"/>
  <c r="H106" i="36"/>
  <c r="C107" i="36"/>
  <c r="D106" i="36"/>
  <c r="P108" i="36" s="1"/>
  <c r="M106" i="36"/>
  <c r="L106" i="36"/>
  <c r="J106" i="36"/>
  <c r="E106" i="36"/>
  <c r="D107" i="36" l="1"/>
  <c r="P109" i="36" s="1"/>
  <c r="C108" i="36"/>
  <c r="F107" i="36"/>
  <c r="J107" i="36"/>
  <c r="M107" i="36"/>
  <c r="I107" i="36"/>
  <c r="H107" i="36"/>
  <c r="E107" i="36"/>
  <c r="K107" i="36"/>
  <c r="G107" i="36"/>
  <c r="L107" i="36"/>
  <c r="F108" i="36"/>
  <c r="E108" i="36"/>
  <c r="J108" i="36" l="1"/>
  <c r="D108" i="36"/>
  <c r="P110" i="36" s="1"/>
  <c r="M108" i="36"/>
  <c r="C109" i="36"/>
  <c r="L108" i="36"/>
  <c r="K108" i="36"/>
  <c r="I108" i="36"/>
  <c r="H108" i="36"/>
  <c r="G108" i="36"/>
  <c r="G109" i="36"/>
  <c r="F109" i="36"/>
  <c r="E109" i="36"/>
  <c r="J109" i="36" l="1"/>
  <c r="D109" i="36"/>
  <c r="P111" i="36" s="1"/>
  <c r="C110" i="36"/>
  <c r="H109" i="36"/>
  <c r="L109" i="36"/>
  <c r="M109" i="36"/>
  <c r="K109" i="36"/>
  <c r="I109" i="36"/>
  <c r="J110" i="36" l="1"/>
  <c r="D110" i="36"/>
  <c r="P112" i="36" s="1"/>
  <c r="K110" i="36"/>
  <c r="L110" i="36"/>
  <c r="H110" i="36"/>
  <c r="M110" i="36"/>
  <c r="I110" i="36"/>
  <c r="C111" i="36"/>
  <c r="F111" i="36"/>
  <c r="E111" i="36"/>
  <c r="G111" i="36"/>
  <c r="E110" i="36"/>
  <c r="F110" i="36"/>
  <c r="G110" i="36"/>
  <c r="J111" i="36" l="1"/>
  <c r="D111" i="36"/>
  <c r="P113" i="36" s="1"/>
  <c r="M111" i="36"/>
  <c r="H111" i="36"/>
  <c r="L111" i="36"/>
  <c r="K111" i="36"/>
  <c r="I111" i="36"/>
  <c r="C112" i="36"/>
  <c r="J112" i="36" l="1"/>
  <c r="D112" i="36"/>
  <c r="P114" i="36" s="1"/>
  <c r="C113" i="36"/>
  <c r="H112" i="36"/>
  <c r="M112" i="36"/>
  <c r="K112" i="36"/>
  <c r="L112" i="36"/>
  <c r="I112" i="36"/>
  <c r="G112" i="36"/>
  <c r="F112" i="36"/>
  <c r="E112" i="36"/>
  <c r="J113" i="36" l="1"/>
  <c r="D113" i="36"/>
  <c r="P115" i="36" s="1"/>
  <c r="K113" i="36"/>
  <c r="I113" i="36"/>
  <c r="C114" i="36"/>
  <c r="F114" i="36" s="1"/>
  <c r="M113" i="36"/>
  <c r="L113" i="36"/>
  <c r="H113" i="36"/>
  <c r="F113" i="36"/>
  <c r="E113" i="36"/>
  <c r="G113" i="36"/>
  <c r="E114" i="36" l="1"/>
  <c r="J114" i="36"/>
  <c r="D114" i="36"/>
  <c r="P116" i="36" s="1"/>
  <c r="M114" i="36"/>
  <c r="C115" i="36"/>
  <c r="E115" i="36" s="1"/>
  <c r="L114" i="36"/>
  <c r="K114" i="36"/>
  <c r="I114" i="36"/>
  <c r="H114" i="36"/>
  <c r="G115" i="36"/>
  <c r="G114" i="36"/>
  <c r="F115" i="36" l="1"/>
  <c r="J115" i="36"/>
  <c r="D115" i="36"/>
  <c r="C116" i="36"/>
  <c r="H115" i="36"/>
  <c r="L115" i="36"/>
  <c r="I115" i="36"/>
  <c r="M115" i="36"/>
  <c r="K115" i="36"/>
  <c r="E116" i="36"/>
  <c r="G116" i="36"/>
  <c r="J116" i="36" l="1"/>
  <c r="D116" i="36"/>
  <c r="P118" i="36" s="1"/>
  <c r="K116" i="36"/>
  <c r="H116" i="36"/>
  <c r="C117" i="36"/>
  <c r="M116" i="36"/>
  <c r="L116" i="36"/>
  <c r="I116" i="36"/>
  <c r="F116" i="36"/>
  <c r="C118" i="36" l="1"/>
  <c r="F118" i="36" s="1"/>
  <c r="D117" i="36"/>
  <c r="P119" i="36" s="1"/>
  <c r="H117" i="36"/>
  <c r="J117" i="36"/>
  <c r="F117" i="36"/>
  <c r="M117" i="36"/>
  <c r="E117" i="36"/>
  <c r="K117" i="36"/>
  <c r="G117" i="36"/>
  <c r="L117" i="36"/>
  <c r="I117" i="36"/>
  <c r="C119" i="36" l="1"/>
  <c r="I118" i="36"/>
  <c r="J118" i="36"/>
  <c r="D118" i="36"/>
  <c r="P120" i="36" s="1"/>
  <c r="M118" i="36"/>
  <c r="L118" i="36"/>
  <c r="K118" i="36"/>
  <c r="H118" i="36"/>
  <c r="E118" i="36"/>
  <c r="G118" i="36"/>
  <c r="C120" i="36" l="1"/>
  <c r="I119" i="36"/>
  <c r="J119" i="36"/>
  <c r="L119" i="36"/>
  <c r="D119" i="36"/>
  <c r="P121" i="36" s="1"/>
  <c r="M119" i="36"/>
  <c r="K119" i="36"/>
  <c r="H119" i="36"/>
  <c r="G119" i="36"/>
  <c r="E119" i="36"/>
  <c r="E120" i="36"/>
  <c r="G120" i="36"/>
  <c r="F120" i="36"/>
  <c r="F119" i="36"/>
  <c r="C121" i="36" l="1"/>
  <c r="I120" i="36"/>
  <c r="L120" i="36"/>
  <c r="J120" i="36"/>
  <c r="M120" i="36"/>
  <c r="H120" i="36"/>
  <c r="D120" i="36"/>
  <c r="P122" i="36" s="1"/>
  <c r="K120" i="36"/>
  <c r="C122" i="36" l="1"/>
  <c r="I121" i="36"/>
  <c r="K121" i="36"/>
  <c r="H121" i="36"/>
  <c r="L121" i="36"/>
  <c r="J121" i="36"/>
  <c r="M121" i="36"/>
  <c r="D121" i="36"/>
  <c r="P123" i="36" s="1"/>
  <c r="F122" i="36"/>
  <c r="G122" i="36"/>
  <c r="E122" i="36"/>
  <c r="E121" i="36"/>
  <c r="F121" i="36"/>
  <c r="G121" i="36"/>
  <c r="C123" i="36" l="1"/>
  <c r="G123" i="36" s="1"/>
  <c r="I122" i="36"/>
  <c r="J122" i="36"/>
  <c r="L122" i="36"/>
  <c r="D122" i="36"/>
  <c r="P124" i="36" s="1"/>
  <c r="H122" i="36"/>
  <c r="M122" i="36"/>
  <c r="K122" i="36"/>
  <c r="C124" i="36" l="1"/>
  <c r="I123" i="36"/>
  <c r="L123" i="36"/>
  <c r="H123" i="36"/>
  <c r="D123" i="36"/>
  <c r="P125" i="36" s="1"/>
  <c r="M123" i="36"/>
  <c r="K123" i="36"/>
  <c r="J123" i="36"/>
  <c r="F123" i="36"/>
  <c r="G124" i="36"/>
  <c r="E124" i="36"/>
  <c r="F124" i="36"/>
  <c r="E123" i="36"/>
  <c r="C125" i="36" l="1"/>
  <c r="I124" i="36"/>
  <c r="M124" i="36"/>
  <c r="L124" i="36"/>
  <c r="H124" i="36"/>
  <c r="D124" i="36"/>
  <c r="P126" i="36" s="1"/>
  <c r="K124" i="36"/>
  <c r="J124" i="36"/>
  <c r="C126" i="36" l="1"/>
  <c r="I125" i="36"/>
  <c r="J125" i="36"/>
  <c r="K125" i="36"/>
  <c r="L125" i="36"/>
  <c r="H125" i="36"/>
  <c r="D125" i="36"/>
  <c r="M125" i="36"/>
  <c r="E126" i="36"/>
  <c r="G126" i="36"/>
  <c r="F126" i="36"/>
  <c r="F125" i="36"/>
  <c r="G125" i="36"/>
  <c r="E125" i="36"/>
  <c r="C127" i="36" l="1"/>
  <c r="I126" i="36"/>
  <c r="L126" i="36"/>
  <c r="M126" i="36"/>
  <c r="J126" i="36"/>
  <c r="K126" i="36"/>
  <c r="H126" i="36"/>
  <c r="D126" i="36"/>
  <c r="P128" i="36" s="1"/>
  <c r="D127" i="36" l="1"/>
  <c r="P129" i="36" s="1"/>
  <c r="C128" i="36"/>
  <c r="K127" i="36"/>
  <c r="G127" i="36"/>
  <c r="H127" i="36"/>
  <c r="F127" i="36"/>
  <c r="M127" i="36"/>
  <c r="E127" i="36"/>
  <c r="J127" i="36"/>
  <c r="I127" i="36"/>
  <c r="L127" i="36"/>
  <c r="H128" i="36" l="1"/>
  <c r="I128" i="36"/>
  <c r="J128" i="36"/>
  <c r="C129" i="36"/>
  <c r="D128" i="36"/>
  <c r="P130" i="36" s="1"/>
  <c r="M128" i="36"/>
  <c r="L128" i="36"/>
  <c r="K128" i="36"/>
  <c r="F129" i="36"/>
  <c r="E128" i="36"/>
  <c r="F128" i="36"/>
  <c r="G128" i="36"/>
  <c r="H129" i="36" l="1"/>
  <c r="K129" i="36"/>
  <c r="D129" i="36"/>
  <c r="P131" i="36" s="1"/>
  <c r="M129" i="36"/>
  <c r="C130" i="36"/>
  <c r="F130" i="36" s="1"/>
  <c r="I129" i="36"/>
  <c r="L129" i="36"/>
  <c r="J129" i="36"/>
  <c r="E129" i="36"/>
  <c r="G129" i="36"/>
  <c r="G130" i="36" l="1"/>
  <c r="H130" i="36"/>
  <c r="M130" i="36"/>
  <c r="J130" i="36"/>
  <c r="L130" i="36"/>
  <c r="K130" i="36"/>
  <c r="I130" i="36"/>
  <c r="D130" i="36"/>
  <c r="P132" i="36" s="1"/>
  <c r="C131" i="36"/>
  <c r="E130" i="36"/>
  <c r="F131" i="36"/>
  <c r="G131" i="36"/>
  <c r="H131" i="36" l="1"/>
  <c r="I131" i="36"/>
  <c r="C132" i="36"/>
  <c r="M131" i="36"/>
  <c r="D131" i="36"/>
  <c r="P133" i="36" s="1"/>
  <c r="K131" i="36"/>
  <c r="L131" i="36"/>
  <c r="J131" i="36"/>
  <c r="E132" i="36"/>
  <c r="G132" i="36"/>
  <c r="F132" i="36"/>
  <c r="E131" i="36"/>
  <c r="H132" i="36" l="1"/>
  <c r="K132" i="36"/>
  <c r="D132" i="36"/>
  <c r="P134" i="36" s="1"/>
  <c r="L132" i="36"/>
  <c r="M132" i="36"/>
  <c r="I132" i="36"/>
  <c r="C133" i="36"/>
  <c r="J132" i="36"/>
  <c r="H133" i="36" l="1"/>
  <c r="M133" i="36"/>
  <c r="I133" i="36"/>
  <c r="K133" i="36"/>
  <c r="D133" i="36"/>
  <c r="P135" i="36" s="1"/>
  <c r="C134" i="36"/>
  <c r="F134" i="36" s="1"/>
  <c r="L133" i="36"/>
  <c r="J133" i="36"/>
  <c r="E133" i="36"/>
  <c r="G133" i="36"/>
  <c r="F133" i="36"/>
  <c r="H134" i="36" l="1"/>
  <c r="I134" i="36"/>
  <c r="M134" i="36"/>
  <c r="J134" i="36"/>
  <c r="K134" i="36"/>
  <c r="D134" i="36"/>
  <c r="P136" i="36" s="1"/>
  <c r="C135" i="36"/>
  <c r="L134" i="36"/>
  <c r="G134" i="36"/>
  <c r="G135" i="36"/>
  <c r="E135" i="36"/>
  <c r="F135" i="36"/>
  <c r="E134" i="36"/>
  <c r="G136" i="36" l="1"/>
  <c r="E136" i="36"/>
  <c r="H135" i="36"/>
  <c r="K135" i="36"/>
  <c r="D135" i="36"/>
  <c r="J135" i="36"/>
  <c r="C136" i="36"/>
  <c r="M135" i="36"/>
  <c r="L135" i="36"/>
  <c r="I135" i="36"/>
  <c r="H136" i="36" l="1"/>
  <c r="M136" i="36"/>
  <c r="L136" i="36"/>
  <c r="C137" i="36"/>
  <c r="K136" i="36"/>
  <c r="J136" i="36"/>
  <c r="I136" i="36"/>
  <c r="D136" i="36"/>
  <c r="P138" i="36" s="1"/>
  <c r="F136" i="36"/>
  <c r="C138" i="36" l="1"/>
  <c r="D137" i="36"/>
  <c r="P139" i="36" s="1"/>
  <c r="H137" i="36"/>
  <c r="I137" i="36"/>
  <c r="L137" i="36"/>
  <c r="E137" i="36"/>
  <c r="K137" i="36"/>
  <c r="F137" i="36"/>
  <c r="M137" i="36"/>
  <c r="G137" i="36"/>
  <c r="J137" i="36"/>
  <c r="G138" i="36"/>
  <c r="F138" i="36"/>
  <c r="E138" i="36"/>
  <c r="M138" i="36" l="1"/>
  <c r="J138" i="36"/>
  <c r="H138" i="36"/>
  <c r="L138" i="36"/>
  <c r="I138" i="36"/>
  <c r="D138" i="36"/>
  <c r="P140" i="36" s="1"/>
  <c r="C139" i="36"/>
  <c r="K138" i="36"/>
  <c r="M139" i="36" l="1"/>
  <c r="L139" i="36"/>
  <c r="D139" i="36"/>
  <c r="P141" i="36" s="1"/>
  <c r="J139" i="36"/>
  <c r="H139" i="36"/>
  <c r="K139" i="36"/>
  <c r="I139" i="36"/>
  <c r="C140" i="36"/>
  <c r="G140" i="36"/>
  <c r="E140" i="36"/>
  <c r="F140" i="36"/>
  <c r="F139" i="36"/>
  <c r="E139" i="36"/>
  <c r="G139" i="36"/>
  <c r="M140" i="36" l="1"/>
  <c r="C141" i="36"/>
  <c r="F141" i="36" s="1"/>
  <c r="H140" i="36"/>
  <c r="J140" i="36"/>
  <c r="I140" i="36"/>
  <c r="L140" i="36"/>
  <c r="K140" i="36"/>
  <c r="D140" i="36"/>
  <c r="P142" i="36" s="1"/>
  <c r="M141" i="36" l="1"/>
  <c r="J141" i="36"/>
  <c r="C142" i="36"/>
  <c r="H141" i="36"/>
  <c r="D141" i="36"/>
  <c r="P143" i="36" s="1"/>
  <c r="I141" i="36"/>
  <c r="L141" i="36"/>
  <c r="K141" i="36"/>
  <c r="E141" i="36"/>
  <c r="G141" i="36"/>
  <c r="M142" i="36" l="1"/>
  <c r="L142" i="36"/>
  <c r="K142" i="36"/>
  <c r="J142" i="36"/>
  <c r="I142" i="36"/>
  <c r="H142" i="36"/>
  <c r="D142" i="36"/>
  <c r="P144" i="36" s="1"/>
  <c r="C143" i="36"/>
  <c r="E142" i="36"/>
  <c r="F142" i="36"/>
  <c r="G143" i="36"/>
  <c r="F143" i="36"/>
  <c r="G142" i="36"/>
  <c r="M143" i="36" l="1"/>
  <c r="C144" i="36"/>
  <c r="H143" i="36"/>
  <c r="I143" i="36"/>
  <c r="D143" i="36"/>
  <c r="P145" i="36" s="1"/>
  <c r="K143" i="36"/>
  <c r="L143" i="36"/>
  <c r="J143" i="36"/>
  <c r="E143" i="36"/>
  <c r="G144" i="36"/>
  <c r="E144" i="36"/>
  <c r="F144" i="36"/>
  <c r="M144" i="36" l="1"/>
  <c r="J144" i="36"/>
  <c r="L144" i="36"/>
  <c r="I144" i="36"/>
  <c r="D144" i="36"/>
  <c r="P146" i="36" s="1"/>
  <c r="C145" i="36"/>
  <c r="K144" i="36"/>
  <c r="H144" i="36"/>
  <c r="E145" i="36"/>
  <c r="F145" i="36"/>
  <c r="M145" i="36" l="1"/>
  <c r="L145" i="36"/>
  <c r="J145" i="36"/>
  <c r="K145" i="36"/>
  <c r="H145" i="36"/>
  <c r="D145" i="36"/>
  <c r="C146" i="36"/>
  <c r="I145" i="36"/>
  <c r="G146" i="36"/>
  <c r="F146" i="36"/>
  <c r="E146" i="36"/>
  <c r="G145" i="36"/>
  <c r="M146" i="36" l="1"/>
  <c r="C147" i="36"/>
  <c r="H146" i="36"/>
  <c r="J146" i="36"/>
  <c r="K146" i="36"/>
  <c r="I146" i="36"/>
  <c r="D146" i="36"/>
  <c r="P148" i="36" s="1"/>
  <c r="L146" i="36"/>
  <c r="D147" i="36" l="1"/>
  <c r="P149" i="36" s="1"/>
  <c r="C148" i="36"/>
  <c r="E147" i="36"/>
  <c r="I147" i="36"/>
  <c r="F147" i="36"/>
  <c r="M147" i="36"/>
  <c r="J147" i="36"/>
  <c r="L147" i="36"/>
  <c r="H147" i="36"/>
  <c r="G147" i="36"/>
  <c r="K147" i="36"/>
  <c r="F148" i="36"/>
  <c r="E148" i="36"/>
  <c r="L148" i="36" l="1"/>
  <c r="I148" i="36"/>
  <c r="K148" i="36"/>
  <c r="D148" i="36"/>
  <c r="P150" i="36" s="1"/>
  <c r="J148" i="36"/>
  <c r="C149" i="36"/>
  <c r="M148" i="36"/>
  <c r="H148" i="36"/>
  <c r="G148" i="36"/>
  <c r="F149" i="36"/>
  <c r="G149" i="36"/>
  <c r="E149" i="36"/>
  <c r="L149" i="36" l="1"/>
  <c r="K149" i="36"/>
  <c r="D149" i="36"/>
  <c r="P151" i="36" s="1"/>
  <c r="I149" i="36"/>
  <c r="H149" i="36"/>
  <c r="J149" i="36"/>
  <c r="C150" i="36"/>
  <c r="M149" i="36"/>
  <c r="F150" i="36"/>
  <c r="G150" i="36"/>
  <c r="E150" i="36"/>
  <c r="L150" i="36" l="1"/>
  <c r="I150" i="36"/>
  <c r="H150" i="36"/>
  <c r="J150" i="36"/>
  <c r="D150" i="36"/>
  <c r="P152" i="36" s="1"/>
  <c r="C151" i="36"/>
  <c r="M150" i="36"/>
  <c r="K150" i="36"/>
  <c r="L151" i="36" l="1"/>
  <c r="I151" i="36"/>
  <c r="K151" i="36"/>
  <c r="D151" i="36"/>
  <c r="P153" i="36" s="1"/>
  <c r="J151" i="36"/>
  <c r="C152" i="36"/>
  <c r="M151" i="36"/>
  <c r="H151" i="36"/>
  <c r="G151" i="36"/>
  <c r="E151" i="36"/>
  <c r="F152" i="36"/>
  <c r="G152" i="36"/>
  <c r="F151" i="36"/>
  <c r="L152" i="36" l="1"/>
  <c r="K152" i="36"/>
  <c r="D152" i="36"/>
  <c r="P154" i="36" s="1"/>
  <c r="J152" i="36"/>
  <c r="H152" i="36"/>
  <c r="M152" i="36"/>
  <c r="I152" i="36"/>
  <c r="C153" i="36"/>
  <c r="F153" i="36"/>
  <c r="G153" i="36"/>
  <c r="E153" i="36"/>
  <c r="E152" i="36"/>
  <c r="L153" i="36" l="1"/>
  <c r="I153" i="36"/>
  <c r="C154" i="36"/>
  <c r="D153" i="36"/>
  <c r="P155" i="36" s="1"/>
  <c r="K153" i="36"/>
  <c r="H153" i="36"/>
  <c r="M153" i="36"/>
  <c r="J153" i="36"/>
  <c r="F154" i="36"/>
  <c r="G154" i="36"/>
  <c r="E154" i="36"/>
  <c r="L154" i="36" l="1"/>
  <c r="I154" i="36"/>
  <c r="K154" i="36"/>
  <c r="D154" i="36"/>
  <c r="P156" i="36" s="1"/>
  <c r="M154" i="36"/>
  <c r="H154" i="36"/>
  <c r="C155" i="36"/>
  <c r="J154" i="36"/>
  <c r="L155" i="36" l="1"/>
  <c r="K155" i="36"/>
  <c r="D155" i="36"/>
  <c r="M155" i="36"/>
  <c r="C156" i="36"/>
  <c r="I155" i="36"/>
  <c r="J155" i="36"/>
  <c r="H155" i="36"/>
  <c r="G155" i="36"/>
  <c r="E155" i="36"/>
  <c r="F156" i="36"/>
  <c r="F155" i="36"/>
  <c r="L156" i="36" l="1"/>
  <c r="I156" i="36"/>
  <c r="K156" i="36"/>
  <c r="C157" i="36"/>
  <c r="J156" i="36"/>
  <c r="D156" i="36"/>
  <c r="P158" i="36" s="1"/>
  <c r="M156" i="36"/>
  <c r="H156" i="36"/>
  <c r="G156" i="36"/>
  <c r="E156" i="36"/>
  <c r="C158" i="36" l="1"/>
  <c r="F158" i="36" s="1"/>
  <c r="D157" i="36"/>
  <c r="P159" i="36" s="1"/>
  <c r="I157" i="36"/>
  <c r="K157" i="36"/>
  <c r="J157" i="36"/>
  <c r="F157" i="36"/>
  <c r="M157" i="36"/>
  <c r="G157" i="36"/>
  <c r="H157" i="36"/>
  <c r="E157" i="36"/>
  <c r="L157" i="36"/>
  <c r="G159" i="36" l="1"/>
  <c r="K158" i="36"/>
  <c r="J158" i="36"/>
  <c r="M158" i="36"/>
  <c r="H158" i="36"/>
  <c r="C159" i="36"/>
  <c r="F159" i="36" s="1"/>
  <c r="L158" i="36"/>
  <c r="I158" i="36"/>
  <c r="D158" i="36"/>
  <c r="P160" i="36" s="1"/>
  <c r="G158" i="36"/>
  <c r="E158" i="36"/>
  <c r="K159" i="36" l="1"/>
  <c r="M159" i="36"/>
  <c r="C160" i="36"/>
  <c r="H159" i="36"/>
  <c r="L159" i="36"/>
  <c r="D159" i="36"/>
  <c r="P161" i="36" s="1"/>
  <c r="J159" i="36"/>
  <c r="I159" i="36"/>
  <c r="E159" i="36"/>
  <c r="K160" i="36" l="1"/>
  <c r="C161" i="36"/>
  <c r="H160" i="36"/>
  <c r="J160" i="36"/>
  <c r="D160" i="36"/>
  <c r="P162" i="36" s="1"/>
  <c r="M160" i="36"/>
  <c r="L160" i="36"/>
  <c r="I160" i="36"/>
  <c r="F160" i="36"/>
  <c r="E161" i="36"/>
  <c r="F161" i="36"/>
  <c r="G161" i="36"/>
  <c r="G160" i="36"/>
  <c r="E160" i="36"/>
  <c r="K161" i="36" l="1"/>
  <c r="J161" i="36"/>
  <c r="M161" i="36"/>
  <c r="C162" i="36"/>
  <c r="D161" i="36"/>
  <c r="P163" i="36" s="1"/>
  <c r="L161" i="36"/>
  <c r="I161" i="36"/>
  <c r="H161" i="36"/>
  <c r="G162" i="36"/>
  <c r="K162" i="36" l="1"/>
  <c r="M162" i="36"/>
  <c r="C163" i="36"/>
  <c r="H162" i="36"/>
  <c r="I162" i="36"/>
  <c r="D162" i="36"/>
  <c r="P164" i="36" s="1"/>
  <c r="L162" i="36"/>
  <c r="J162" i="36"/>
  <c r="F162" i="36"/>
  <c r="E162" i="36"/>
  <c r="K163" i="36" l="1"/>
  <c r="C164" i="36"/>
  <c r="H163" i="36"/>
  <c r="J163" i="36"/>
  <c r="M163" i="36"/>
  <c r="D163" i="36"/>
  <c r="P165" i="36" s="1"/>
  <c r="L163" i="36"/>
  <c r="I163" i="36"/>
  <c r="E164" i="36"/>
  <c r="F164" i="36"/>
  <c r="G164" i="36"/>
  <c r="G163" i="36"/>
  <c r="F163" i="36"/>
  <c r="E163" i="36"/>
  <c r="K164" i="36" l="1"/>
  <c r="J164" i="36"/>
  <c r="M164" i="36"/>
  <c r="L164" i="36"/>
  <c r="H164" i="36"/>
  <c r="D164" i="36"/>
  <c r="P166" i="36" s="1"/>
  <c r="C165" i="36"/>
  <c r="I164" i="36"/>
  <c r="K165" i="36" l="1"/>
  <c r="M165" i="36"/>
  <c r="C166" i="36"/>
  <c r="H165" i="36"/>
  <c r="J165" i="36"/>
  <c r="I165" i="36"/>
  <c r="D165" i="36"/>
  <c r="L165" i="36"/>
  <c r="G165" i="36"/>
  <c r="F165" i="36"/>
  <c r="E165" i="36"/>
  <c r="M166" i="36" l="1"/>
  <c r="K166" i="36"/>
  <c r="H166" i="36"/>
  <c r="J166" i="36"/>
  <c r="I166" i="36"/>
  <c r="L166" i="36"/>
  <c r="C167" i="36"/>
  <c r="D166" i="36"/>
  <c r="P168" i="36" s="1"/>
  <c r="F166" i="36"/>
  <c r="G166" i="36"/>
  <c r="E166" i="36"/>
  <c r="D167" i="36" l="1"/>
  <c r="P169" i="36" s="1"/>
  <c r="C168" i="36"/>
  <c r="G168" i="36" s="1"/>
  <c r="F167" i="36"/>
  <c r="I167" i="36"/>
  <c r="E167" i="36"/>
  <c r="K167" i="36"/>
  <c r="M167" i="36"/>
  <c r="L167" i="36"/>
  <c r="H167" i="36"/>
  <c r="G167" i="36"/>
  <c r="J167" i="36"/>
  <c r="L168" i="36" l="1"/>
  <c r="C169" i="36"/>
  <c r="H168" i="36"/>
  <c r="I168" i="36"/>
  <c r="K168" i="36"/>
  <c r="J168" i="36"/>
  <c r="M168" i="36"/>
  <c r="D168" i="36"/>
  <c r="P170" i="36" s="1"/>
  <c r="F169" i="36"/>
  <c r="E169" i="36"/>
  <c r="G169" i="36"/>
  <c r="E168" i="36"/>
  <c r="F168" i="36"/>
  <c r="L169" i="36" l="1"/>
  <c r="J169" i="36"/>
  <c r="H169" i="36"/>
  <c r="K169" i="36"/>
  <c r="D169" i="36"/>
  <c r="P171" i="36" s="1"/>
  <c r="C170" i="36"/>
  <c r="M169" i="36"/>
  <c r="I169" i="36"/>
  <c r="G170" i="36"/>
  <c r="L170" i="36" l="1"/>
  <c r="M170" i="36"/>
  <c r="J170" i="36"/>
  <c r="D170" i="36"/>
  <c r="P172" i="36" s="1"/>
  <c r="K170" i="36"/>
  <c r="H170" i="36"/>
  <c r="C171" i="36"/>
  <c r="I170" i="36"/>
  <c r="F171" i="36"/>
  <c r="G171" i="36"/>
  <c r="E171" i="36"/>
  <c r="E170" i="36"/>
  <c r="F170" i="36"/>
  <c r="L171" i="36" l="1"/>
  <c r="C172" i="36"/>
  <c r="H171" i="36"/>
  <c r="J171" i="36"/>
  <c r="M171" i="36"/>
  <c r="K171" i="36"/>
  <c r="D171" i="36"/>
  <c r="P173" i="36" s="1"/>
  <c r="I171" i="36"/>
  <c r="L172" i="36" l="1"/>
  <c r="J172" i="36"/>
  <c r="M172" i="36"/>
  <c r="D172" i="36"/>
  <c r="P174" i="36" s="1"/>
  <c r="C173" i="36"/>
  <c r="I172" i="36"/>
  <c r="K172" i="36"/>
  <c r="H172" i="36"/>
  <c r="G173" i="36"/>
  <c r="E172" i="36"/>
  <c r="G172" i="36"/>
  <c r="F172" i="36"/>
  <c r="L173" i="36" l="1"/>
  <c r="M173" i="36"/>
  <c r="I173" i="36"/>
  <c r="K173" i="36"/>
  <c r="C174" i="36"/>
  <c r="F174" i="36" s="1"/>
  <c r="D173" i="36"/>
  <c r="P175" i="36" s="1"/>
  <c r="J173" i="36"/>
  <c r="H173" i="36"/>
  <c r="E173" i="36"/>
  <c r="F173" i="36"/>
  <c r="E174" i="36" l="1"/>
  <c r="L174" i="36"/>
  <c r="C175" i="36"/>
  <c r="H174" i="36"/>
  <c r="I174" i="36"/>
  <c r="M174" i="36"/>
  <c r="K174" i="36"/>
  <c r="J174" i="36"/>
  <c r="D174" i="36"/>
  <c r="P176" i="36" s="1"/>
  <c r="G174" i="36"/>
  <c r="L175" i="36" l="1"/>
  <c r="J175" i="36"/>
  <c r="K175" i="36"/>
  <c r="D175" i="36"/>
  <c r="I175" i="36"/>
  <c r="C176" i="36"/>
  <c r="M175" i="36"/>
  <c r="H175" i="36"/>
  <c r="F175" i="36"/>
  <c r="G175" i="36"/>
  <c r="E175" i="36"/>
  <c r="L176" i="36" l="1"/>
  <c r="M176" i="36"/>
  <c r="H176" i="36"/>
  <c r="J176" i="36"/>
  <c r="D176" i="36"/>
  <c r="P178" i="36" s="1"/>
  <c r="I176" i="36"/>
  <c r="C177" i="36"/>
  <c r="K176" i="36"/>
  <c r="E176" i="36"/>
  <c r="G176" i="36"/>
  <c r="F176" i="36"/>
  <c r="D177" i="36" l="1"/>
  <c r="P179" i="36" s="1"/>
  <c r="C178" i="36"/>
  <c r="L177" i="36"/>
  <c r="E177" i="36"/>
  <c r="H177" i="36"/>
  <c r="M177" i="36"/>
  <c r="K177" i="36"/>
  <c r="J177" i="36"/>
  <c r="F177" i="36"/>
  <c r="I177" i="36"/>
  <c r="G177" i="36"/>
  <c r="K178" i="36" l="1"/>
  <c r="I178" i="36"/>
  <c r="H178" i="36"/>
  <c r="L178" i="36"/>
  <c r="D178" i="36"/>
  <c r="P180" i="36" s="1"/>
  <c r="M178" i="36"/>
  <c r="J178" i="36"/>
  <c r="C179" i="36"/>
  <c r="F178" i="36"/>
  <c r="E179" i="36"/>
  <c r="F179" i="36"/>
  <c r="G179" i="36"/>
  <c r="G178" i="36"/>
  <c r="E178" i="36"/>
  <c r="K179" i="36" l="1"/>
  <c r="L179" i="36"/>
  <c r="D179" i="36"/>
  <c r="P181" i="36" s="1"/>
  <c r="H179" i="36"/>
  <c r="I179" i="36"/>
  <c r="C180" i="36"/>
  <c r="M179" i="36"/>
  <c r="J179" i="36"/>
  <c r="K180" i="36" l="1"/>
  <c r="J180" i="36"/>
  <c r="C181" i="36"/>
  <c r="M180" i="36"/>
  <c r="D180" i="36"/>
  <c r="P182" i="36" s="1"/>
  <c r="H180" i="36"/>
  <c r="L180" i="36"/>
  <c r="I180" i="36"/>
  <c r="G180" i="36"/>
  <c r="F180" i="36"/>
  <c r="E180" i="36"/>
  <c r="K181" i="36" l="1"/>
  <c r="I181" i="36"/>
  <c r="C182" i="36"/>
  <c r="L181" i="36"/>
  <c r="J181" i="36"/>
  <c r="D181" i="36"/>
  <c r="P183" i="36" s="1"/>
  <c r="M181" i="36"/>
  <c r="H181" i="36"/>
  <c r="G181" i="36"/>
  <c r="F181" i="36"/>
  <c r="E182" i="36"/>
  <c r="G182" i="36"/>
  <c r="E181" i="36"/>
  <c r="K182" i="36" l="1"/>
  <c r="L182" i="36"/>
  <c r="D182" i="36"/>
  <c r="P184" i="36" s="1"/>
  <c r="M182" i="36"/>
  <c r="J182" i="36"/>
  <c r="H182" i="36"/>
  <c r="C183" i="36"/>
  <c r="I182" i="36"/>
  <c r="F182" i="36"/>
  <c r="K183" i="36" l="1"/>
  <c r="I183" i="36"/>
  <c r="H183" i="36"/>
  <c r="M183" i="36"/>
  <c r="D183" i="36"/>
  <c r="P185" i="36" s="1"/>
  <c r="L183" i="36"/>
  <c r="C184" i="36"/>
  <c r="J183" i="36"/>
  <c r="F183" i="36"/>
  <c r="G183" i="36"/>
  <c r="E183" i="36"/>
  <c r="K184" i="36" l="1"/>
  <c r="I184" i="36"/>
  <c r="M184" i="36"/>
  <c r="D184" i="36"/>
  <c r="P186" i="36" s="1"/>
  <c r="J184" i="36"/>
  <c r="H184" i="36"/>
  <c r="C185" i="36"/>
  <c r="L184" i="36"/>
  <c r="F184" i="36"/>
  <c r="G184" i="36"/>
  <c r="E185" i="36"/>
  <c r="G185" i="36"/>
  <c r="F185" i="36"/>
  <c r="E184" i="36"/>
  <c r="K185" i="36" l="1"/>
  <c r="L185" i="36"/>
  <c r="D185" i="36"/>
  <c r="J185" i="36"/>
  <c r="I185" i="36"/>
  <c r="C186" i="36"/>
  <c r="M185" i="36"/>
  <c r="H185" i="36"/>
  <c r="K186" i="36" l="1"/>
  <c r="H186" i="36"/>
  <c r="C187" i="36"/>
  <c r="M186" i="36"/>
  <c r="L186" i="36"/>
  <c r="J186" i="36"/>
  <c r="I186" i="36"/>
  <c r="D186" i="36"/>
  <c r="P188" i="36" s="1"/>
  <c r="F186" i="36"/>
  <c r="G186" i="36"/>
  <c r="E186" i="36"/>
  <c r="C188" i="36" l="1"/>
  <c r="D187" i="36"/>
  <c r="P189" i="36" s="1"/>
  <c r="K187" i="36"/>
  <c r="I187" i="36"/>
  <c r="M187" i="36"/>
  <c r="E187" i="36"/>
  <c r="L187" i="36"/>
  <c r="G187" i="36"/>
  <c r="J187" i="36"/>
  <c r="F187" i="36"/>
  <c r="H187" i="36"/>
  <c r="G188" i="36"/>
  <c r="F188" i="36"/>
  <c r="E188" i="36"/>
  <c r="G189" i="36" l="1"/>
  <c r="J188" i="36"/>
  <c r="D188" i="36"/>
  <c r="P190" i="36" s="1"/>
  <c r="K188" i="36"/>
  <c r="H188" i="36"/>
  <c r="C189" i="36"/>
  <c r="M188" i="36"/>
  <c r="L188" i="36"/>
  <c r="I188" i="36"/>
  <c r="J189" i="36" l="1"/>
  <c r="D189" i="36"/>
  <c r="P191" i="36" s="1"/>
  <c r="M189" i="36"/>
  <c r="L189" i="36"/>
  <c r="K189" i="36"/>
  <c r="I189" i="36"/>
  <c r="H189" i="36"/>
  <c r="C190" i="36"/>
  <c r="E190" i="36" s="1"/>
  <c r="E189" i="36"/>
  <c r="F189" i="36"/>
  <c r="J190" i="36" l="1"/>
  <c r="D190" i="36"/>
  <c r="P192" i="36" s="1"/>
  <c r="C191" i="36"/>
  <c r="H190" i="36"/>
  <c r="K190" i="36"/>
  <c r="I190" i="36"/>
  <c r="M190" i="36"/>
  <c r="L190" i="36"/>
  <c r="F190" i="36"/>
  <c r="G190" i="36"/>
  <c r="J191" i="36" l="1"/>
  <c r="D191" i="36"/>
  <c r="P193" i="36" s="1"/>
  <c r="K191" i="36"/>
  <c r="C192" i="36"/>
  <c r="M191" i="36"/>
  <c r="L191" i="36"/>
  <c r="I191" i="36"/>
  <c r="H191" i="36"/>
  <c r="E192" i="36"/>
  <c r="E191" i="36"/>
  <c r="F191" i="36"/>
  <c r="G191" i="36"/>
  <c r="J192" i="36" l="1"/>
  <c r="D192" i="36"/>
  <c r="P194" i="36" s="1"/>
  <c r="M192" i="36"/>
  <c r="L192" i="36"/>
  <c r="K192" i="36"/>
  <c r="I192" i="36"/>
  <c r="H192" i="36"/>
  <c r="C193" i="36"/>
  <c r="F192" i="36"/>
  <c r="G192" i="36"/>
  <c r="G193" i="36"/>
  <c r="F193" i="36"/>
  <c r="J193" i="36" l="1"/>
  <c r="D193" i="36"/>
  <c r="P195" i="36" s="1"/>
  <c r="C194" i="36"/>
  <c r="H193" i="36"/>
  <c r="I193" i="36"/>
  <c r="M193" i="36"/>
  <c r="L193" i="36"/>
  <c r="K193" i="36"/>
  <c r="F194" i="36"/>
  <c r="E194" i="36"/>
  <c r="G194" i="36"/>
  <c r="E193" i="36"/>
  <c r="J194" i="36" l="1"/>
  <c r="D194" i="36"/>
  <c r="P196" i="36" s="1"/>
  <c r="K194" i="36"/>
  <c r="M194" i="36"/>
  <c r="L194" i="36"/>
  <c r="I194" i="36"/>
  <c r="H194" i="36"/>
  <c r="C195" i="36"/>
  <c r="F195" i="36"/>
  <c r="G195" i="36"/>
  <c r="E195" i="36"/>
  <c r="J195" i="36" l="1"/>
  <c r="D195" i="36"/>
  <c r="M195" i="36"/>
  <c r="K195" i="36"/>
  <c r="I195" i="36"/>
  <c r="H195" i="36"/>
  <c r="C196" i="36"/>
  <c r="L195" i="36"/>
  <c r="G196" i="36"/>
  <c r="F196" i="36"/>
  <c r="E196" i="36"/>
  <c r="J196" i="36" l="1"/>
  <c r="D196" i="36"/>
  <c r="P198" i="36" s="1"/>
  <c r="C197" i="36"/>
  <c r="H196" i="36"/>
  <c r="M196" i="36"/>
  <c r="L196" i="36"/>
  <c r="K196" i="36"/>
  <c r="I196" i="36"/>
  <c r="C198" i="36" l="1"/>
  <c r="D197" i="36"/>
  <c r="P199" i="36" s="1"/>
  <c r="K197" i="36"/>
  <c r="M197" i="36"/>
  <c r="E197" i="36"/>
  <c r="L197" i="36"/>
  <c r="G197" i="36"/>
  <c r="I197" i="36"/>
  <c r="F197" i="36"/>
  <c r="H197" i="36"/>
  <c r="J197" i="36"/>
  <c r="E198" i="36"/>
  <c r="G198" i="36"/>
  <c r="F198" i="36"/>
  <c r="C199" i="36" l="1"/>
  <c r="F199" i="36" s="1"/>
  <c r="I198" i="36"/>
  <c r="L198" i="36"/>
  <c r="H198" i="36"/>
  <c r="M198" i="36"/>
  <c r="D198" i="36"/>
  <c r="P200" i="36" s="1"/>
  <c r="K198" i="36"/>
  <c r="J198" i="36"/>
  <c r="C200" i="36" l="1"/>
  <c r="I199" i="36"/>
  <c r="M199" i="36"/>
  <c r="L199" i="36"/>
  <c r="D199" i="36"/>
  <c r="P201" i="36" s="1"/>
  <c r="K199" i="36"/>
  <c r="J199" i="36"/>
  <c r="H199" i="36"/>
  <c r="G200" i="36"/>
  <c r="F200" i="36"/>
  <c r="E200" i="36"/>
  <c r="E199" i="36"/>
  <c r="G199" i="36"/>
  <c r="C201" i="36" l="1"/>
  <c r="I200" i="36"/>
  <c r="J200" i="36"/>
  <c r="K200" i="36"/>
  <c r="H200" i="36"/>
  <c r="M200" i="36"/>
  <c r="L200" i="36"/>
  <c r="D200" i="36"/>
  <c r="P202" i="36" s="1"/>
  <c r="C202" i="36" l="1"/>
  <c r="F202" i="36" s="1"/>
  <c r="I201" i="36"/>
  <c r="J201" i="36"/>
  <c r="L201" i="36"/>
  <c r="H201" i="36"/>
  <c r="D201" i="36"/>
  <c r="P203" i="36" s="1"/>
  <c r="M201" i="36"/>
  <c r="K201" i="36"/>
  <c r="F201" i="36"/>
  <c r="G201" i="36"/>
  <c r="E201" i="36"/>
  <c r="C203" i="36" l="1"/>
  <c r="E203" i="36" s="1"/>
  <c r="I202" i="36"/>
  <c r="L202" i="36"/>
  <c r="H202" i="36"/>
  <c r="D202" i="36"/>
  <c r="P204" i="36" s="1"/>
  <c r="M202" i="36"/>
  <c r="K202" i="36"/>
  <c r="J202" i="36"/>
  <c r="G202" i="36"/>
  <c r="E202" i="36"/>
  <c r="C204" i="36" l="1"/>
  <c r="I203" i="36"/>
  <c r="J203" i="36"/>
  <c r="M203" i="36"/>
  <c r="D203" i="36"/>
  <c r="P205" i="36" s="1"/>
  <c r="L203" i="36"/>
  <c r="K203" i="36"/>
  <c r="H203" i="36"/>
  <c r="E204" i="36"/>
  <c r="F204" i="36"/>
  <c r="G204" i="36"/>
  <c r="F203" i="36"/>
  <c r="G203" i="36"/>
  <c r="C205" i="36" l="1"/>
  <c r="I204" i="36"/>
  <c r="J204" i="36"/>
  <c r="L204" i="36"/>
  <c r="D204" i="36"/>
  <c r="P206" i="36" s="1"/>
  <c r="M204" i="36"/>
  <c r="K204" i="36"/>
  <c r="H204" i="36"/>
  <c r="C206" i="36" l="1"/>
  <c r="I205" i="36"/>
  <c r="L205" i="36"/>
  <c r="D205" i="36"/>
  <c r="M205" i="36"/>
  <c r="K205" i="36"/>
  <c r="J205" i="36"/>
  <c r="H205" i="36"/>
  <c r="F205" i="36"/>
  <c r="G206" i="36"/>
  <c r="F206" i="36"/>
  <c r="E206" i="36"/>
  <c r="G205" i="36"/>
  <c r="E205" i="36"/>
  <c r="C207" i="36" l="1"/>
  <c r="I206" i="36"/>
  <c r="J206" i="36"/>
  <c r="M206" i="36"/>
  <c r="D206" i="36"/>
  <c r="P208" i="36" s="1"/>
  <c r="L206" i="36"/>
  <c r="K206" i="36"/>
  <c r="H206" i="36"/>
  <c r="C208" i="36" l="1"/>
  <c r="D207" i="36"/>
  <c r="P209" i="36" s="1"/>
  <c r="H207" i="36"/>
  <c r="F207" i="36"/>
  <c r="I207" i="36"/>
  <c r="J207" i="36"/>
  <c r="L207" i="36"/>
  <c r="M207" i="36"/>
  <c r="E207" i="36"/>
  <c r="K207" i="36"/>
  <c r="G207" i="36"/>
  <c r="H208" i="36" l="1"/>
  <c r="K208" i="36"/>
  <c r="D208" i="36"/>
  <c r="P210" i="36" s="1"/>
  <c r="M208" i="36"/>
  <c r="J208" i="36"/>
  <c r="I208" i="36"/>
  <c r="C209" i="36"/>
  <c r="L208" i="36"/>
  <c r="F209" i="36"/>
  <c r="G209" i="36"/>
  <c r="E209" i="36"/>
  <c r="E208" i="36"/>
  <c r="G208" i="36"/>
  <c r="F208" i="36"/>
  <c r="E210" i="36" l="1"/>
  <c r="H209" i="36"/>
  <c r="M209" i="36"/>
  <c r="I209" i="36"/>
  <c r="J209" i="36"/>
  <c r="C210" i="36"/>
  <c r="D209" i="36"/>
  <c r="P211" i="36" s="1"/>
  <c r="L209" i="36"/>
  <c r="K209" i="36"/>
  <c r="E211" i="36" l="1"/>
  <c r="H210" i="36"/>
  <c r="I210" i="36"/>
  <c r="K210" i="36"/>
  <c r="D210" i="36"/>
  <c r="P212" i="36" s="1"/>
  <c r="C211" i="36"/>
  <c r="M210" i="36"/>
  <c r="L210" i="36"/>
  <c r="J210" i="36"/>
  <c r="F210" i="36"/>
  <c r="G210" i="36"/>
  <c r="H211" i="36" l="1"/>
  <c r="K211" i="36"/>
  <c r="D211" i="36"/>
  <c r="P213" i="36" s="1"/>
  <c r="M211" i="36"/>
  <c r="C212" i="36"/>
  <c r="G212" i="36" s="1"/>
  <c r="L211" i="36"/>
  <c r="J211" i="36"/>
  <c r="I211" i="36"/>
  <c r="G211" i="36"/>
  <c r="F211" i="36"/>
  <c r="H212" i="36" l="1"/>
  <c r="M212" i="36"/>
  <c r="I212" i="36"/>
  <c r="C213" i="36"/>
  <c r="D212" i="36"/>
  <c r="P214" i="36" s="1"/>
  <c r="L212" i="36"/>
  <c r="K212" i="36"/>
  <c r="J212" i="36"/>
  <c r="G213" i="36"/>
  <c r="F213" i="36"/>
  <c r="E212" i="36"/>
  <c r="F212" i="36"/>
  <c r="E214" i="36" l="1"/>
  <c r="H213" i="36"/>
  <c r="I213" i="36"/>
  <c r="K213" i="36"/>
  <c r="D213" i="36"/>
  <c r="P215" i="36" s="1"/>
  <c r="C214" i="36"/>
  <c r="M213" i="36"/>
  <c r="L213" i="36"/>
  <c r="J213" i="36"/>
  <c r="E213" i="36"/>
  <c r="H214" i="36" l="1"/>
  <c r="K214" i="36"/>
  <c r="D214" i="36"/>
  <c r="P216" i="36" s="1"/>
  <c r="M214" i="36"/>
  <c r="C215" i="36"/>
  <c r="E215" i="36" s="1"/>
  <c r="L214" i="36"/>
  <c r="J214" i="36"/>
  <c r="I214" i="36"/>
  <c r="G214" i="36"/>
  <c r="G215" i="36"/>
  <c r="F214" i="36"/>
  <c r="C216" i="36" l="1"/>
  <c r="H215" i="36"/>
  <c r="M215" i="36"/>
  <c r="I215" i="36"/>
  <c r="L215" i="36"/>
  <c r="K215" i="36"/>
  <c r="J215" i="36"/>
  <c r="D215" i="36"/>
  <c r="E216" i="36"/>
  <c r="G216" i="36"/>
  <c r="F216" i="36"/>
  <c r="F215" i="36"/>
  <c r="C217" i="36" l="1"/>
  <c r="I216" i="36"/>
  <c r="J216" i="36"/>
  <c r="K216" i="36"/>
  <c r="M216" i="36"/>
  <c r="L216" i="36"/>
  <c r="H216" i="36"/>
  <c r="D216" i="36"/>
  <c r="P218" i="36" s="1"/>
  <c r="C218" i="36" l="1"/>
  <c r="D217" i="36"/>
  <c r="P219" i="36" s="1"/>
  <c r="F219" i="36" l="1"/>
  <c r="E219" i="36"/>
  <c r="H218" i="36"/>
  <c r="M218" i="36"/>
  <c r="K218" i="36"/>
  <c r="C219" i="36"/>
  <c r="L218" i="36"/>
  <c r="J218" i="36"/>
  <c r="I218" i="36"/>
  <c r="D218" i="36"/>
  <c r="P220" i="36" s="1"/>
  <c r="G218" i="36"/>
  <c r="E218" i="36"/>
  <c r="F218" i="36"/>
  <c r="G220" i="36" l="1"/>
  <c r="F220" i="36"/>
  <c r="H219" i="36"/>
  <c r="I219" i="36"/>
  <c r="K219" i="36"/>
  <c r="C220" i="36"/>
  <c r="D219" i="36"/>
  <c r="P221" i="36" s="1"/>
  <c r="M219" i="36"/>
  <c r="L219" i="36"/>
  <c r="J219" i="36"/>
  <c r="G219" i="36"/>
  <c r="G221" i="36" l="1"/>
  <c r="H220" i="36"/>
  <c r="K220" i="36"/>
  <c r="D220" i="36"/>
  <c r="P222" i="36" s="1"/>
  <c r="M220" i="36"/>
  <c r="C221" i="36"/>
  <c r="L220" i="36"/>
  <c r="J220" i="36"/>
  <c r="I220" i="36"/>
  <c r="E220" i="36"/>
  <c r="H221" i="36" l="1"/>
  <c r="M221" i="36"/>
  <c r="J221" i="36"/>
  <c r="L221" i="36"/>
  <c r="D221" i="36"/>
  <c r="P223" i="36" s="1"/>
  <c r="C222" i="36"/>
  <c r="G222" i="36" s="1"/>
  <c r="K221" i="36"/>
  <c r="I221" i="36"/>
  <c r="E221" i="36"/>
  <c r="F221" i="36"/>
  <c r="H222" i="36" l="1"/>
  <c r="I222" i="36"/>
  <c r="C223" i="36"/>
  <c r="J222" i="36"/>
  <c r="D222" i="36"/>
  <c r="P224" i="36" s="1"/>
  <c r="M222" i="36"/>
  <c r="L222" i="36"/>
  <c r="K222" i="36"/>
  <c r="F223" i="36"/>
  <c r="G223" i="36"/>
  <c r="E223" i="36"/>
  <c r="E222" i="36"/>
  <c r="F222" i="36"/>
  <c r="H223" i="36" l="1"/>
  <c r="K223" i="36"/>
  <c r="D223" i="36"/>
  <c r="P225" i="36" s="1"/>
  <c r="L223" i="36"/>
  <c r="C224" i="36"/>
  <c r="M223" i="36"/>
  <c r="J223" i="36"/>
  <c r="I223" i="36"/>
  <c r="H224" i="36" l="1"/>
  <c r="M224" i="36"/>
  <c r="I224" i="36"/>
  <c r="K224" i="36"/>
  <c r="D224" i="36"/>
  <c r="P226" i="36" s="1"/>
  <c r="C225" i="36"/>
  <c r="L224" i="36"/>
  <c r="J224" i="36"/>
  <c r="G224" i="36"/>
  <c r="F224" i="36"/>
  <c r="E224" i="36"/>
  <c r="E225" i="36"/>
  <c r="H225" i="36" l="1"/>
  <c r="I225" i="36"/>
  <c r="M225" i="36"/>
  <c r="J225" i="36"/>
  <c r="D225" i="36"/>
  <c r="C226" i="36"/>
  <c r="L225" i="36"/>
  <c r="K225" i="36"/>
  <c r="G226" i="36"/>
  <c r="F226" i="36"/>
  <c r="F225" i="36"/>
  <c r="G225" i="36"/>
  <c r="H226" i="36" l="1"/>
  <c r="K226" i="36"/>
  <c r="D226" i="36"/>
  <c r="P228" i="36" s="1"/>
  <c r="J226" i="36"/>
  <c r="M226" i="36"/>
  <c r="I226" i="36"/>
  <c r="C227" i="36"/>
  <c r="L226" i="36"/>
  <c r="E226" i="36"/>
  <c r="C228" i="36" l="1"/>
  <c r="D227" i="36"/>
  <c r="P229" i="36" s="1"/>
  <c r="M228" i="36" l="1"/>
  <c r="C229" i="36"/>
  <c r="H228" i="36"/>
  <c r="K228" i="36"/>
  <c r="J228" i="36"/>
  <c r="I228" i="36"/>
  <c r="D228" i="36"/>
  <c r="P230" i="36" s="1"/>
  <c r="L228" i="36"/>
  <c r="F228" i="36"/>
  <c r="E228" i="36"/>
  <c r="G228" i="36"/>
  <c r="M229" i="36" l="1"/>
  <c r="J229" i="36"/>
  <c r="H229" i="36"/>
  <c r="K229" i="36"/>
  <c r="L229" i="36"/>
  <c r="I229" i="36"/>
  <c r="C230" i="36"/>
  <c r="F230" i="36" s="1"/>
  <c r="D229" i="36"/>
  <c r="P231" i="36" s="1"/>
  <c r="E229" i="36"/>
  <c r="F229" i="36"/>
  <c r="G229" i="36"/>
  <c r="M230" i="36" l="1"/>
  <c r="L230" i="36"/>
  <c r="D230" i="36"/>
  <c r="P232" i="36" s="1"/>
  <c r="H230" i="36"/>
  <c r="K230" i="36"/>
  <c r="J230" i="36"/>
  <c r="I230" i="36"/>
  <c r="C231" i="36"/>
  <c r="E231" i="36" s="1"/>
  <c r="E230" i="36"/>
  <c r="G230" i="36"/>
  <c r="M231" i="36" l="1"/>
  <c r="C232" i="36"/>
  <c r="H231" i="36"/>
  <c r="J231" i="36"/>
  <c r="L231" i="36"/>
  <c r="D231" i="36"/>
  <c r="P233" i="36" s="1"/>
  <c r="K231" i="36"/>
  <c r="I231" i="36"/>
  <c r="F231" i="36"/>
  <c r="G231" i="36"/>
  <c r="M232" i="36" l="1"/>
  <c r="J232" i="36"/>
  <c r="C233" i="36"/>
  <c r="I232" i="36"/>
  <c r="L232" i="36"/>
  <c r="K232" i="36"/>
  <c r="H232" i="36"/>
  <c r="D232" i="36"/>
  <c r="P234" i="36" s="1"/>
  <c r="G233" i="36"/>
  <c r="E233" i="36"/>
  <c r="F233" i="36"/>
  <c r="E232" i="36"/>
  <c r="F232" i="36"/>
  <c r="G232" i="36"/>
  <c r="M233" i="36" l="1"/>
  <c r="L233" i="36"/>
  <c r="K233" i="36"/>
  <c r="C234" i="36"/>
  <c r="J233" i="36"/>
  <c r="I233" i="36"/>
  <c r="H233" i="36"/>
  <c r="D233" i="36"/>
  <c r="P235" i="36" s="1"/>
  <c r="F234" i="36"/>
  <c r="E234" i="36"/>
  <c r="M234" i="36" l="1"/>
  <c r="C235" i="36"/>
  <c r="H234" i="36"/>
  <c r="I234" i="36"/>
  <c r="K234" i="36"/>
  <c r="D234" i="36"/>
  <c r="P236" i="36" s="1"/>
  <c r="L234" i="36"/>
  <c r="J234" i="36"/>
  <c r="G234" i="36"/>
  <c r="G235" i="36"/>
  <c r="E235" i="36"/>
  <c r="F235" i="36"/>
  <c r="M235" i="36" l="1"/>
  <c r="J235" i="36"/>
  <c r="L235" i="36"/>
  <c r="H235" i="36"/>
  <c r="D235" i="36"/>
  <c r="C236" i="36"/>
  <c r="K235" i="36"/>
  <c r="I235" i="36"/>
  <c r="M236" i="36" l="1"/>
  <c r="L236" i="36"/>
  <c r="J236" i="36"/>
  <c r="I236" i="36"/>
  <c r="H236" i="36"/>
  <c r="D236" i="36"/>
  <c r="P238" i="36" s="1"/>
  <c r="K236" i="36"/>
  <c r="C237" i="36"/>
  <c r="F236" i="36"/>
  <c r="E236" i="36"/>
  <c r="G236" i="36"/>
  <c r="C238" i="36" l="1"/>
  <c r="D237" i="36"/>
  <c r="P239" i="36" s="1"/>
  <c r="L238" i="36" l="1"/>
  <c r="I238" i="36"/>
  <c r="K238" i="36"/>
  <c r="J238" i="36"/>
  <c r="H238" i="36"/>
  <c r="C239" i="36"/>
  <c r="E239" i="36" s="1"/>
  <c r="M238" i="36"/>
  <c r="D238" i="36"/>
  <c r="P240" i="36" s="1"/>
  <c r="E238" i="36"/>
  <c r="G238" i="36"/>
  <c r="F238" i="36"/>
  <c r="E240" i="36" l="1"/>
  <c r="L239" i="36"/>
  <c r="K239" i="36"/>
  <c r="D239" i="36"/>
  <c r="P241" i="36" s="1"/>
  <c r="H239" i="36"/>
  <c r="C240" i="36"/>
  <c r="M239" i="36"/>
  <c r="J239" i="36"/>
  <c r="I239" i="36"/>
  <c r="G239" i="36"/>
  <c r="F239" i="36"/>
  <c r="L240" i="36" l="1"/>
  <c r="M240" i="36"/>
  <c r="D240" i="36"/>
  <c r="P242" i="36" s="1"/>
  <c r="K240" i="36"/>
  <c r="J240" i="36"/>
  <c r="I240" i="36"/>
  <c r="H240" i="36"/>
  <c r="C241" i="36"/>
  <c r="G240" i="36"/>
  <c r="F240" i="36"/>
  <c r="E242" i="36" l="1"/>
  <c r="L241" i="36"/>
  <c r="I241" i="36"/>
  <c r="J241" i="36"/>
  <c r="H241" i="36"/>
  <c r="C242" i="36"/>
  <c r="M241" i="36"/>
  <c r="D241" i="36"/>
  <c r="P243" i="36" s="1"/>
  <c r="K241" i="36"/>
  <c r="E241" i="36"/>
  <c r="G241" i="36"/>
  <c r="F241" i="36"/>
  <c r="G243" i="36" l="1"/>
  <c r="E243" i="36"/>
  <c r="L242" i="36"/>
  <c r="K242" i="36"/>
  <c r="D242" i="36"/>
  <c r="P244" i="36" s="1"/>
  <c r="C243" i="36"/>
  <c r="M242" i="36"/>
  <c r="J242" i="36"/>
  <c r="I242" i="36"/>
  <c r="H242" i="36"/>
  <c r="G242" i="36"/>
  <c r="F242" i="36"/>
  <c r="E244" i="36" l="1"/>
  <c r="L243" i="36"/>
  <c r="K243" i="36"/>
  <c r="J243" i="36"/>
  <c r="I243" i="36"/>
  <c r="H243" i="36"/>
  <c r="C244" i="36"/>
  <c r="M243" i="36"/>
  <c r="D243" i="36"/>
  <c r="P245" i="36" s="1"/>
  <c r="F243" i="36"/>
  <c r="E245" i="36" l="1"/>
  <c r="G245" i="36"/>
  <c r="L244" i="36"/>
  <c r="I244" i="36"/>
  <c r="H244" i="36"/>
  <c r="C245" i="36"/>
  <c r="M244" i="36"/>
  <c r="D244" i="36"/>
  <c r="P246" i="36" s="1"/>
  <c r="K244" i="36"/>
  <c r="J244" i="36"/>
  <c r="G244" i="36"/>
  <c r="F244" i="36"/>
  <c r="L245" i="36" l="1"/>
  <c r="K245" i="36"/>
  <c r="D245" i="36"/>
  <c r="M245" i="36"/>
  <c r="J245" i="36"/>
  <c r="I245" i="36"/>
  <c r="H245" i="36"/>
  <c r="C246" i="36"/>
  <c r="F245" i="36"/>
  <c r="L246" i="36" l="1"/>
  <c r="J246" i="36"/>
  <c r="I246" i="36"/>
  <c r="H246" i="36"/>
  <c r="C247" i="36"/>
  <c r="M246" i="36"/>
  <c r="D246" i="36"/>
  <c r="P248" i="36" s="1"/>
  <c r="K246" i="36"/>
  <c r="E246" i="36"/>
  <c r="G246" i="36"/>
  <c r="F246" i="36"/>
  <c r="C248" i="36" l="1"/>
  <c r="D247" i="36"/>
  <c r="P249" i="36" s="1"/>
  <c r="E248" i="36"/>
  <c r="G248" i="36"/>
  <c r="F248" i="36"/>
  <c r="K248" i="36" l="1"/>
  <c r="J248" i="36"/>
  <c r="L248" i="36"/>
  <c r="I248" i="36"/>
  <c r="H248" i="36"/>
  <c r="C249" i="36"/>
  <c r="M248" i="36"/>
  <c r="D248" i="36"/>
  <c r="P250" i="36" s="1"/>
  <c r="G250" i="36" l="1"/>
  <c r="F250" i="36"/>
  <c r="K249" i="36"/>
  <c r="M249" i="36"/>
  <c r="H249" i="36"/>
  <c r="C250" i="36"/>
  <c r="D249" i="36"/>
  <c r="P251" i="36" s="1"/>
  <c r="L249" i="36"/>
  <c r="J249" i="36"/>
  <c r="I249" i="36"/>
  <c r="G249" i="36"/>
  <c r="F249" i="36"/>
  <c r="E249" i="36"/>
  <c r="K250" i="36" l="1"/>
  <c r="C251" i="36"/>
  <c r="H250" i="36"/>
  <c r="M250" i="36"/>
  <c r="D250" i="36"/>
  <c r="P252" i="36" s="1"/>
  <c r="L250" i="36"/>
  <c r="J250" i="36"/>
  <c r="I250" i="36"/>
  <c r="E250" i="36"/>
  <c r="K251" i="36" l="1"/>
  <c r="J251" i="36"/>
  <c r="I251" i="36"/>
  <c r="H251" i="36"/>
  <c r="C252" i="36"/>
  <c r="G252" i="36" s="1"/>
  <c r="M251" i="36"/>
  <c r="D251" i="36"/>
  <c r="P253" i="36" s="1"/>
  <c r="L251" i="36"/>
  <c r="F251" i="36"/>
  <c r="F252" i="36"/>
  <c r="G251" i="36"/>
  <c r="E251" i="36"/>
  <c r="K252" i="36" l="1"/>
  <c r="M252" i="36"/>
  <c r="C253" i="36"/>
  <c r="D252" i="36"/>
  <c r="P254" i="36" s="1"/>
  <c r="L252" i="36"/>
  <c r="J252" i="36"/>
  <c r="I252" i="36"/>
  <c r="H252" i="36"/>
  <c r="E252" i="36"/>
  <c r="E253" i="36"/>
  <c r="G253" i="36"/>
  <c r="F253" i="36"/>
  <c r="K253" i="36" l="1"/>
  <c r="C254" i="36"/>
  <c r="H253" i="36"/>
  <c r="L253" i="36"/>
  <c r="J253" i="36"/>
  <c r="I253" i="36"/>
  <c r="D253" i="36"/>
  <c r="P255" i="36" s="1"/>
  <c r="M253" i="36"/>
  <c r="K254" i="36" l="1"/>
  <c r="J254" i="36"/>
  <c r="H254" i="36"/>
  <c r="C255" i="36"/>
  <c r="E255" i="36" s="1"/>
  <c r="M254" i="36"/>
  <c r="D254" i="36"/>
  <c r="P256" i="36" s="1"/>
  <c r="L254" i="36"/>
  <c r="I254" i="36"/>
  <c r="F255" i="36"/>
  <c r="G255" i="36"/>
  <c r="F254" i="36"/>
  <c r="G254" i="36"/>
  <c r="E254" i="36"/>
  <c r="K255" i="36" l="1"/>
  <c r="M255" i="36"/>
  <c r="D255" i="36"/>
  <c r="L255" i="36"/>
  <c r="J255" i="36"/>
  <c r="I255" i="36"/>
  <c r="H255" i="36"/>
  <c r="C256" i="36"/>
  <c r="K256" i="36" l="1"/>
  <c r="C257" i="36"/>
  <c r="D257" i="36" s="1"/>
  <c r="H256" i="36"/>
  <c r="J256" i="36"/>
  <c r="I256" i="36"/>
  <c r="M256" i="36"/>
  <c r="D256" i="36"/>
  <c r="L256" i="36"/>
  <c r="F256" i="36"/>
  <c r="G256" i="36"/>
  <c r="E256" i="36"/>
  <c r="B7" i="31" l="1"/>
  <c r="B9" i="31" s="1"/>
  <c r="B11" i="31" l="1"/>
  <c r="B12" i="31" s="1"/>
  <c r="B13" i="31" s="1"/>
  <c r="B14" i="31" s="1"/>
  <c r="B15" i="31" s="1"/>
  <c r="B17" i="31" s="1"/>
  <c r="B18" i="31"/>
  <c r="M28" i="34" l="1"/>
  <c r="M29" i="35"/>
</calcChain>
</file>

<file path=xl/sharedStrings.xml><?xml version="1.0" encoding="utf-8"?>
<sst xmlns="http://schemas.openxmlformats.org/spreadsheetml/2006/main" count="537" uniqueCount="173">
  <si>
    <t xml:space="preserve">Years </t>
  </si>
  <si>
    <t>2-4</t>
  </si>
  <si>
    <t>5-10</t>
  </si>
  <si>
    <t>JADUAL ANSURAN BULANAN / MONTHLY INSTALMENT TABLE</t>
  </si>
  <si>
    <t>CASH-i MUAMALAT / CASH-i MUAMALAT PRO / CASH-i MUAMALAT PRESTIGE</t>
  </si>
  <si>
    <t>Sila Pilih Program / Choose  Program</t>
  </si>
  <si>
    <t>Takaful</t>
  </si>
  <si>
    <t>Kaedah Bayaran Bulanan / Mode of Monthly Payment</t>
  </si>
  <si>
    <t>Amaun Pembiayaan / Financing Amount   (RM)</t>
  </si>
  <si>
    <t xml:space="preserve">Tempoh Pembiayaan (Tahun) / Kadar Keuntungan (%) - Kadar Tetap                                                                                                             Financing Tenure (Years) / Profit Rate (%) Fixed Rate </t>
  </si>
  <si>
    <t>STEP</t>
  </si>
  <si>
    <t xml:space="preserve">Maklumat Lanjut </t>
  </si>
  <si>
    <t xml:space="preserve">• 3 bulan salinan slip gaji  </t>
  </si>
  <si>
    <t xml:space="preserve">• Salinan Mykad </t>
  </si>
  <si>
    <t xml:space="preserve">Dokumen Yang Diperlukan </t>
  </si>
  <si>
    <t>• Warganegara Malaysia</t>
  </si>
  <si>
    <t>Kelayakan</t>
  </si>
  <si>
    <t xml:space="preserve">* Kadar Asas (KA) semasa adalah 3.81% setahun </t>
  </si>
  <si>
    <t>AMAUN PEMBIAYAAN           (Kadar Pembiayaan dengan Perlindungan Takaful)</t>
  </si>
  <si>
    <t>Bersamaan Kadar Tetap</t>
  </si>
  <si>
    <t>BFR %</t>
  </si>
  <si>
    <t>6.91%  (KA* + 3.1%)</t>
  </si>
  <si>
    <t>Kadar Terapung</t>
  </si>
  <si>
    <t xml:space="preserve">Nominal Periodic Fin Rate </t>
  </si>
  <si>
    <t>Monthly Rest</t>
  </si>
  <si>
    <t>Floating Rate</t>
  </si>
  <si>
    <t>Spread +/-</t>
  </si>
  <si>
    <t>Current BFR</t>
  </si>
  <si>
    <t>No of months</t>
  </si>
  <si>
    <r>
      <t>Please Fill Up</t>
    </r>
    <r>
      <rPr>
        <sz val="22"/>
        <color rgb="FFFF0000"/>
        <rFont val="Calibri"/>
        <family val="2"/>
        <scheme val="minor"/>
      </rPr>
      <t xml:space="preserve"> Red </t>
    </r>
    <r>
      <rPr>
        <sz val="22"/>
        <rFont val="Calibri"/>
        <family val="2"/>
        <scheme val="minor"/>
      </rPr>
      <t>only</t>
    </r>
  </si>
  <si>
    <t>Monthly Rest Calculation Table</t>
  </si>
  <si>
    <t>Program</t>
  </si>
  <si>
    <t>Mode of payment</t>
  </si>
  <si>
    <t>CASH-i MUAMALAT PRO</t>
  </si>
  <si>
    <t xml:space="preserve">CASH-i MUAMALAT </t>
  </si>
  <si>
    <t>CASH-i MUAMALAT PRESTIGE</t>
  </si>
  <si>
    <t>Salary Transfer / Salary Deduction</t>
  </si>
  <si>
    <t>Cash-i Muamalat Prestige</t>
  </si>
  <si>
    <t xml:space="preserve">Cash-i Muamalat </t>
  </si>
  <si>
    <t>Salary Transfer /  Salary Deduction</t>
  </si>
  <si>
    <t>Standing instruction</t>
  </si>
  <si>
    <t>with takaful</t>
  </si>
  <si>
    <t>without takaful</t>
  </si>
  <si>
    <t>KA  +</t>
  </si>
  <si>
    <t xml:space="preserve">Cash-i Muamalat Pro </t>
  </si>
  <si>
    <t>Program2</t>
  </si>
  <si>
    <t>Program1</t>
  </si>
  <si>
    <t>Program3</t>
  </si>
  <si>
    <t>Type1</t>
  </si>
  <si>
    <t>Type2</t>
  </si>
  <si>
    <t>Type3</t>
  </si>
  <si>
    <t>Type4</t>
  </si>
  <si>
    <t>Type5</t>
  </si>
  <si>
    <t>Type6</t>
  </si>
  <si>
    <t>protect1</t>
  </si>
  <si>
    <t>protect2</t>
  </si>
  <si>
    <t>protect3</t>
  </si>
  <si>
    <t>protect4</t>
  </si>
  <si>
    <t>protect5</t>
  </si>
  <si>
    <t>protect6</t>
  </si>
  <si>
    <t>Rate1</t>
  </si>
  <si>
    <t>Rate2</t>
  </si>
  <si>
    <t>Rate3</t>
  </si>
  <si>
    <t>Rate4</t>
  </si>
  <si>
    <t>Rate5</t>
  </si>
  <si>
    <t>Rate6</t>
  </si>
  <si>
    <t>Rate7</t>
  </si>
  <si>
    <t>Rate8</t>
  </si>
  <si>
    <t>Rate9</t>
  </si>
  <si>
    <t>Rate10</t>
  </si>
  <si>
    <t>Rate11</t>
  </si>
  <si>
    <t>Rate12</t>
  </si>
  <si>
    <t>P1T1WT</t>
  </si>
  <si>
    <t>P1T1WO</t>
  </si>
  <si>
    <t>P1T2WT</t>
  </si>
  <si>
    <t>P1T2WO</t>
  </si>
  <si>
    <t>P2T1WT</t>
  </si>
  <si>
    <t>P2T1WO</t>
  </si>
  <si>
    <t>P2T2WT</t>
  </si>
  <si>
    <t>P2T2WO</t>
  </si>
  <si>
    <t>P3T1WT</t>
  </si>
  <si>
    <t>P3T1WO</t>
  </si>
  <si>
    <t>P3T2WT</t>
  </si>
  <si>
    <t>P3T2WO</t>
  </si>
  <si>
    <t>P1</t>
  </si>
  <si>
    <t>P2</t>
  </si>
  <si>
    <t>P3</t>
  </si>
  <si>
    <t>T1</t>
  </si>
  <si>
    <t>T2</t>
  </si>
  <si>
    <t>WT</t>
  </si>
  <si>
    <t>WO</t>
  </si>
  <si>
    <t>Standing Instruction</t>
  </si>
  <si>
    <t>Perlindungan Takaful / Takaful Protection</t>
  </si>
  <si>
    <t>KADAR TETAP / FIXED RATE</t>
  </si>
  <si>
    <t>Without Takaful</t>
  </si>
  <si>
    <t>With Takaful</t>
  </si>
  <si>
    <t xml:space="preserve"> Jadual diatas adalah ilustrasi sahaja dan tertakluk kepada perubahan</t>
  </si>
  <si>
    <r>
      <t xml:space="preserve">• Surat / Klausa Akujanji untuk pemindahan / pemotongan gaji    </t>
    </r>
    <r>
      <rPr>
        <sz val="10"/>
        <rFont val="Arial"/>
        <family val="2"/>
      </rPr>
      <t/>
    </r>
  </si>
  <si>
    <t>Tertakluk kepada Terma dan Syarat</t>
  </si>
  <si>
    <t xml:space="preserve">• Kaedah pembayaran : Potongan Gaji Majikan atau Arahan Tetap melalui akaun gaji di Bank   Muamalat atau di Bank lain </t>
  </si>
  <si>
    <t>CONVERSION RATE CALCULATOR</t>
  </si>
  <si>
    <r>
      <t>(</t>
    </r>
    <r>
      <rPr>
        <b/>
        <sz val="14"/>
        <color theme="3"/>
        <rFont val="Arial Black"/>
        <family val="2"/>
      </rPr>
      <t>CRR@floating rate</t>
    </r>
    <r>
      <rPr>
        <b/>
        <sz val="14"/>
        <color theme="1"/>
        <rFont val="Arial Black"/>
        <family val="2"/>
      </rPr>
      <t xml:space="preserve"> to </t>
    </r>
    <r>
      <rPr>
        <b/>
        <sz val="14"/>
        <color rgb="FFFF0000"/>
        <rFont val="Arial Black"/>
        <family val="2"/>
      </rPr>
      <t>SOD@fixed rate</t>
    </r>
    <r>
      <rPr>
        <b/>
        <sz val="14"/>
        <color theme="1"/>
        <rFont val="Arial Black"/>
        <family val="2"/>
      </rPr>
      <t>)</t>
    </r>
  </si>
  <si>
    <t>Tenure (years)</t>
  </si>
  <si>
    <t>Current Base Financing Rate (BFR)</t>
  </si>
  <si>
    <t>FINANCING AMOUNT</t>
  </si>
  <si>
    <t>CRR installment</t>
  </si>
  <si>
    <t>Installment</t>
  </si>
  <si>
    <t>Selling price</t>
  </si>
  <si>
    <t>Different</t>
  </si>
  <si>
    <t>SOD Rate</t>
  </si>
  <si>
    <t>Fin amt  x  tenure</t>
  </si>
  <si>
    <t>SOD @ Fixed Rate Equivalent</t>
  </si>
  <si>
    <t>Effective Rate</t>
  </si>
  <si>
    <t>*Copy right Personal Financing Department (MAJ)</t>
  </si>
  <si>
    <r>
      <t xml:space="preserve">• Kakitangan Sektor Awam, Swasta (Majikan Terpilih) dan Bidang </t>
    </r>
    <r>
      <rPr>
        <sz val="10"/>
        <color theme="0"/>
        <rFont val="Arial"/>
        <family val="2"/>
      </rPr>
      <t xml:space="preserve">Professional </t>
    </r>
  </si>
  <si>
    <r>
      <t xml:space="preserve">• Berumur 18 tahun hingga mencapai umur </t>
    </r>
    <r>
      <rPr>
        <sz val="10"/>
        <color theme="0"/>
        <rFont val="Arial"/>
        <family val="2"/>
      </rPr>
      <t>persaraan wajib</t>
    </r>
  </si>
  <si>
    <r>
      <t xml:space="preserve">• Bergaji minimum RM2,000 bagi kakitangan kerajaan  / </t>
    </r>
    <r>
      <rPr>
        <sz val="10"/>
        <color theme="0"/>
        <rFont val="Arial"/>
        <family val="2"/>
      </rPr>
      <t>RM 5,000 bagi kakitangan swasta</t>
    </r>
  </si>
  <si>
    <r>
      <t xml:space="preserve">• Surat pengesahan majikan ATAU laporan semakan data yang  </t>
    </r>
    <r>
      <rPr>
        <sz val="10"/>
        <color theme="0"/>
        <rFont val="Arial"/>
        <family val="2"/>
      </rPr>
      <t xml:space="preserve">disemak melalui Sistem 'HRMIS' bagi kakitangan kerajaan  </t>
    </r>
  </si>
  <si>
    <r>
      <t xml:space="preserve">• 3 bulan penyata bank menunjukkan </t>
    </r>
    <r>
      <rPr>
        <sz val="10"/>
        <color theme="0"/>
        <rFont val="Arial"/>
        <family val="2"/>
      </rPr>
      <t>pengkreditan gaji</t>
    </r>
  </si>
  <si>
    <r>
      <t xml:space="preserve">• Lain-lain dokumen sampingan </t>
    </r>
    <r>
      <rPr>
        <i/>
        <sz val="11"/>
        <color theme="0"/>
        <rFont val="Calibri"/>
        <family val="2"/>
        <scheme val="minor"/>
      </rPr>
      <t>(jika diperlukan) Penyata KWSP, Penyata          Cukai Tahunan, Sijil Keahlian Professional</t>
    </r>
  </si>
  <si>
    <r>
      <rPr>
        <sz val="11"/>
        <color theme="0"/>
        <rFont val="Calibri"/>
        <family val="2"/>
        <scheme val="minor"/>
      </rPr>
      <t>Layari  :</t>
    </r>
    <r>
      <rPr>
        <u/>
        <sz val="11"/>
        <color theme="0"/>
        <rFont val="Calibri"/>
        <family val="2"/>
        <scheme val="minor"/>
      </rPr>
      <t xml:space="preserve"> www.muamalat.com.my </t>
    </r>
  </si>
  <si>
    <t>PROGRAM</t>
  </si>
  <si>
    <t>pro</t>
  </si>
  <si>
    <t>cash i</t>
  </si>
  <si>
    <t>prestige</t>
  </si>
  <si>
    <t xml:space="preserve">KA +  </t>
  </si>
  <si>
    <t>Tempoh Pembiayaan  (Tahun)</t>
  </si>
  <si>
    <t>Type</t>
  </si>
  <si>
    <t>protect</t>
  </si>
  <si>
    <t>MAP TO V8</t>
  </si>
  <si>
    <t>Cash-i Muamalat</t>
  </si>
  <si>
    <t>SpreadRate Y2Y3</t>
  </si>
  <si>
    <t>SpreadRate Y4-Y10</t>
  </si>
  <si>
    <t>P4</t>
  </si>
  <si>
    <t>Cash-i Muamalat Prestige T20</t>
  </si>
  <si>
    <t>LANGKAH/ STEP</t>
  </si>
  <si>
    <t>Pencadang / Referral</t>
  </si>
  <si>
    <t>Referral 2</t>
  </si>
  <si>
    <t>Referral 1</t>
  </si>
  <si>
    <t>R1</t>
  </si>
  <si>
    <t>R2</t>
  </si>
  <si>
    <t>P1T1WTR1</t>
  </si>
  <si>
    <t>P1T1WOR1</t>
  </si>
  <si>
    <t>P1T2WTR1</t>
  </si>
  <si>
    <t>P1T2WOR1</t>
  </si>
  <si>
    <t>P2T1WTR1</t>
  </si>
  <si>
    <t>P2T1WOR1</t>
  </si>
  <si>
    <t>P2T2WTR1</t>
  </si>
  <si>
    <t>P2T2WOR1</t>
  </si>
  <si>
    <t>P3T1WTR1</t>
  </si>
  <si>
    <t>P3T1WTR2</t>
  </si>
  <si>
    <t>P3T1WOR1</t>
  </si>
  <si>
    <t>P3T2WTR1</t>
  </si>
  <si>
    <t>P3T2WOR1</t>
  </si>
  <si>
    <t>P4T1WTR1</t>
  </si>
  <si>
    <t>P4T1WOR1</t>
  </si>
  <si>
    <t>P4T2WTR1</t>
  </si>
  <si>
    <t>P4T2WOR1</t>
  </si>
  <si>
    <t>P1T1WTR2</t>
  </si>
  <si>
    <t>P1T1WOR2</t>
  </si>
  <si>
    <t>P1T2WTR2</t>
  </si>
  <si>
    <t>P1T2WOR2</t>
  </si>
  <si>
    <t>P2T1WTR2</t>
  </si>
  <si>
    <t>P2T1WOR2</t>
  </si>
  <si>
    <t>P2T2WTR2</t>
  </si>
  <si>
    <t>P2T2WOR2</t>
  </si>
  <si>
    <t>P3T1WOR2</t>
  </si>
  <si>
    <t>P3T2WTR2</t>
  </si>
  <si>
    <t>P3T2WOR2</t>
  </si>
  <si>
    <t>P4T1WTR2</t>
  </si>
  <si>
    <t>P4T1WOR2</t>
  </si>
  <si>
    <t>P4T2WTR2</t>
  </si>
  <si>
    <t>P4T2WOR2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</si>
</sst>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#,##0_ ;[Red]\-#,##0\ "/>
    <numFmt numFmtId="168" formatCode="0.0000%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Arial Black"/>
      <family val="2"/>
    </font>
    <font>
      <b/>
      <sz val="13"/>
      <color theme="1"/>
      <name val="Arial Black"/>
      <family val="2"/>
    </font>
    <font>
      <b/>
      <sz val="12"/>
      <color theme="1"/>
      <name val="Arial Black"/>
      <family val="2"/>
    </font>
    <font>
      <b/>
      <sz val="14"/>
      <color theme="3"/>
      <name val="Arial Black"/>
      <family val="2"/>
    </font>
    <font>
      <b/>
      <sz val="14"/>
      <color rgb="FFFF0000"/>
      <name val="Arial Black"/>
      <family val="2"/>
    </font>
    <font>
      <sz val="14"/>
      <color theme="1"/>
      <name val="Arial Black"/>
      <family val="2"/>
    </font>
    <font>
      <b/>
      <sz val="14"/>
      <name val="Arial Black"/>
      <family val="2"/>
    </font>
    <font>
      <sz val="14"/>
      <name val="Arial Black"/>
      <family val="2"/>
    </font>
    <font>
      <u/>
      <sz val="11"/>
      <color theme="10"/>
      <name val="Calibri"/>
      <family val="2"/>
    </font>
    <font>
      <b/>
      <sz val="16"/>
      <color theme="1"/>
      <name val="Arial Black"/>
      <family val="2"/>
    </font>
    <font>
      <i/>
      <sz val="10"/>
      <color theme="1"/>
      <name val="Arial Black"/>
      <family val="2"/>
    </font>
    <font>
      <b/>
      <i/>
      <sz val="12"/>
      <color theme="0"/>
      <name val="Calibri"/>
      <family val="2"/>
      <scheme val="minor"/>
    </font>
    <font>
      <b/>
      <sz val="18"/>
      <color theme="0"/>
      <name val="Tahoma"/>
      <family val="2"/>
    </font>
    <font>
      <sz val="10"/>
      <color theme="0"/>
      <name val="Arial"/>
      <family val="2"/>
    </font>
    <font>
      <i/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0.59999389629810485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0" tint="-0.499984740745262"/>
      </left>
      <right style="medium">
        <color theme="1"/>
      </right>
      <top style="medium">
        <color theme="0" tint="-0.499984740745262"/>
      </top>
      <bottom/>
      <diagonal/>
    </border>
    <border>
      <left/>
      <right style="thin">
        <color indexed="64"/>
      </right>
      <top style="medium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1"/>
      </right>
      <top/>
      <bottom/>
      <diagonal/>
    </border>
    <border>
      <left/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1"/>
      </right>
      <top style="thin">
        <color indexed="64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0" fontId="13" fillId="0" borderId="0"/>
    <xf numFmtId="0" fontId="5" fillId="0" borderId="0"/>
    <xf numFmtId="9" fontId="14" fillId="0" borderId="0" applyFont="0" applyFill="0" applyBorder="0" applyAlignment="0" applyProtection="0"/>
    <xf numFmtId="0" fontId="4" fillId="0" borderId="0"/>
    <xf numFmtId="0" fontId="19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3">
    <xf numFmtId="0" fontId="0" fillId="0" borderId="0" xfId="0"/>
    <xf numFmtId="0" fontId="7" fillId="0" borderId="0" xfId="0" applyFont="1" applyFill="1" applyBorder="1"/>
    <xf numFmtId="0" fontId="7" fillId="0" borderId="0" xfId="0" applyFont="1" applyBorder="1"/>
    <xf numFmtId="165" fontId="8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11" fillId="0" borderId="0" xfId="0" quotePrefix="1" applyNumberFormat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1" fillId="0" borderId="0" xfId="0" applyNumberFormat="1" applyFont="1" applyFill="1" applyBorder="1"/>
    <xf numFmtId="164" fontId="11" fillId="0" borderId="0" xfId="1" applyNumberFormat="1" applyFont="1" applyFill="1" applyBorder="1"/>
    <xf numFmtId="164" fontId="11" fillId="2" borderId="18" xfId="1" applyNumberFormat="1" applyFont="1" applyFill="1" applyBorder="1"/>
    <xf numFmtId="164" fontId="11" fillId="3" borderId="18" xfId="1" applyNumberFormat="1" applyFont="1" applyFill="1" applyBorder="1"/>
    <xf numFmtId="164" fontId="11" fillId="3" borderId="0" xfId="1" applyNumberFormat="1" applyFont="1" applyFill="1" applyBorder="1"/>
    <xf numFmtId="164" fontId="11" fillId="2" borderId="11" xfId="1" applyNumberFormat="1" applyFont="1" applyFill="1" applyBorder="1"/>
    <xf numFmtId="165" fontId="9" fillId="0" borderId="0" xfId="0" applyNumberFormat="1" applyFont="1" applyBorder="1" applyAlignment="1"/>
    <xf numFmtId="0" fontId="7" fillId="0" borderId="0" xfId="0" applyFont="1" applyFill="1" applyBorder="1" applyAlignment="1">
      <alignment vertical="center"/>
    </xf>
    <xf numFmtId="0" fontId="4" fillId="0" borderId="0" xfId="5"/>
    <xf numFmtId="10" fontId="15" fillId="0" borderId="0" xfId="9" applyNumberFormat="1" applyFont="1"/>
    <xf numFmtId="0" fontId="15" fillId="0" borderId="0" xfId="5" applyFont="1" applyAlignment="1">
      <alignment wrapText="1"/>
    </xf>
    <xf numFmtId="0" fontId="15" fillId="0" borderId="0" xfId="5" applyFont="1"/>
    <xf numFmtId="10" fontId="22" fillId="7" borderId="9" xfId="9" applyNumberFormat="1" applyFont="1" applyFill="1" applyBorder="1"/>
    <xf numFmtId="10" fontId="22" fillId="8" borderId="9" xfId="9" applyNumberFormat="1" applyFont="1" applyFill="1" applyBorder="1"/>
    <xf numFmtId="10" fontId="22" fillId="9" borderId="9" xfId="9" applyNumberFormat="1" applyFont="1" applyFill="1" applyBorder="1"/>
    <xf numFmtId="0" fontId="23" fillId="0" borderId="9" xfId="5" applyFont="1" applyBorder="1"/>
    <xf numFmtId="10" fontId="24" fillId="0" borderId="9" xfId="9" applyNumberFormat="1" applyFont="1" applyBorder="1"/>
    <xf numFmtId="165" fontId="18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Fill="1" applyBorder="1"/>
    <xf numFmtId="16" fontId="7" fillId="0" borderId="0" xfId="0" quotePrefix="1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10" fontId="7" fillId="0" borderId="0" xfId="4" applyNumberFormat="1" applyFont="1" applyFill="1" applyBorder="1"/>
    <xf numFmtId="0" fontId="8" fillId="0" borderId="0" xfId="0" applyFont="1" applyFill="1" applyBorder="1"/>
    <xf numFmtId="0" fontId="8" fillId="0" borderId="0" xfId="0" quotePrefix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0" fontId="7" fillId="0" borderId="0" xfId="4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0" xfId="5" applyFont="1"/>
    <xf numFmtId="165" fontId="8" fillId="0" borderId="0" xfId="0" applyNumberFormat="1" applyFont="1" applyBorder="1" applyAlignment="1"/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0" fontId="24" fillId="10" borderId="9" xfId="9" applyNumberFormat="1" applyFont="1" applyFill="1" applyBorder="1"/>
    <xf numFmtId="10" fontId="24" fillId="11" borderId="9" xfId="9" applyNumberFormat="1" applyFont="1" applyFill="1" applyBorder="1"/>
    <xf numFmtId="0" fontId="23" fillId="11" borderId="9" xfId="5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4" fillId="0" borderId="0" xfId="5" applyAlignment="1">
      <alignment horizontal="center"/>
    </xf>
    <xf numFmtId="164" fontId="11" fillId="0" borderId="22" xfId="1" applyNumberFormat="1" applyFont="1" applyFill="1" applyBorder="1"/>
    <xf numFmtId="164" fontId="11" fillId="5" borderId="11" xfId="1" applyNumberFormat="1" applyFont="1" applyFill="1" applyBorder="1"/>
    <xf numFmtId="164" fontId="11" fillId="5" borderId="18" xfId="1" applyNumberFormat="1" applyFont="1" applyFill="1" applyBorder="1"/>
    <xf numFmtId="164" fontId="11" fillId="5" borderId="0" xfId="1" applyNumberFormat="1" applyFont="1" applyFill="1" applyBorder="1"/>
    <xf numFmtId="165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0" fontId="7" fillId="0" borderId="0" xfId="4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30" fillId="3" borderId="13" xfId="10" applyFont="1" applyFill="1" applyBorder="1" applyAlignment="1">
      <alignment vertical="top"/>
    </xf>
    <xf numFmtId="0" fontId="31" fillId="3" borderId="30" xfId="10" applyFont="1" applyFill="1" applyBorder="1" applyAlignment="1">
      <alignment vertical="top"/>
    </xf>
    <xf numFmtId="0" fontId="2" fillId="0" borderId="0" xfId="10"/>
    <xf numFmtId="0" fontId="2" fillId="3" borderId="0" xfId="10" applyFill="1" applyBorder="1"/>
    <xf numFmtId="0" fontId="2" fillId="3" borderId="31" xfId="10" applyFill="1" applyBorder="1"/>
    <xf numFmtId="0" fontId="34" fillId="0" borderId="38" xfId="10" applyFont="1" applyBorder="1"/>
    <xf numFmtId="0" fontId="33" fillId="0" borderId="19" xfId="10" applyFont="1" applyBorder="1"/>
    <xf numFmtId="0" fontId="29" fillId="0" borderId="39" xfId="10" applyFont="1" applyBorder="1"/>
    <xf numFmtId="0" fontId="29" fillId="0" borderId="20" xfId="10" applyFont="1" applyBorder="1"/>
    <xf numFmtId="10" fontId="33" fillId="0" borderId="20" xfId="11" applyNumberFormat="1" applyFont="1" applyBorder="1"/>
    <xf numFmtId="10" fontId="29" fillId="9" borderId="21" xfId="11" applyNumberFormat="1" applyFont="1" applyFill="1" applyBorder="1"/>
    <xf numFmtId="0" fontId="29" fillId="0" borderId="40" xfId="10" applyFont="1" applyBorder="1"/>
    <xf numFmtId="0" fontId="29" fillId="0" borderId="39" xfId="10" applyFont="1" applyBorder="1" applyAlignment="1">
      <alignment wrapText="1"/>
    </xf>
    <xf numFmtId="10" fontId="29" fillId="0" borderId="20" xfId="11" applyNumberFormat="1" applyFont="1" applyBorder="1"/>
    <xf numFmtId="165" fontId="35" fillId="13" borderId="39" xfId="7" applyNumberFormat="1" applyFont="1" applyFill="1" applyBorder="1" applyAlignment="1">
      <alignment vertical="center" wrapText="1"/>
    </xf>
    <xf numFmtId="0" fontId="35" fillId="13" borderId="20" xfId="7" applyFont="1" applyFill="1" applyBorder="1" applyAlignment="1">
      <alignment horizontal="center"/>
    </xf>
    <xf numFmtId="165" fontId="35" fillId="5" borderId="39" xfId="7" applyNumberFormat="1" applyFont="1" applyFill="1" applyBorder="1" applyAlignment="1">
      <alignment horizontal="center"/>
    </xf>
    <xf numFmtId="164" fontId="36" fillId="5" borderId="20" xfId="8" applyNumberFormat="1" applyFont="1" applyFill="1" applyBorder="1"/>
    <xf numFmtId="0" fontId="34" fillId="0" borderId="39" xfId="10" applyFont="1" applyBorder="1"/>
    <xf numFmtId="164" fontId="34" fillId="0" borderId="20" xfId="10" applyNumberFormat="1" applyFont="1" applyBorder="1"/>
    <xf numFmtId="43" fontId="34" fillId="0" borderId="20" xfId="10" applyNumberFormat="1" applyFont="1" applyBorder="1"/>
    <xf numFmtId="0" fontId="34" fillId="0" borderId="20" xfId="10" applyFont="1" applyBorder="1"/>
    <xf numFmtId="0" fontId="34" fillId="0" borderId="41" xfId="10" applyFont="1" applyBorder="1"/>
    <xf numFmtId="165" fontId="34" fillId="0" borderId="42" xfId="10" applyNumberFormat="1" applyFont="1" applyBorder="1"/>
    <xf numFmtId="0" fontId="34" fillId="0" borderId="10" xfId="12" applyFont="1" applyFill="1" applyBorder="1" applyAlignment="1" applyProtection="1"/>
    <xf numFmtId="168" fontId="29" fillId="14" borderId="43" xfId="10" applyNumberFormat="1" applyFont="1" applyFill="1" applyBorder="1"/>
    <xf numFmtId="0" fontId="38" fillId="15" borderId="10" xfId="10" applyFont="1" applyFill="1" applyBorder="1"/>
    <xf numFmtId="168" fontId="38" fillId="15" borderId="43" xfId="10" applyNumberFormat="1" applyFont="1" applyFill="1" applyBorder="1"/>
    <xf numFmtId="0" fontId="39" fillId="3" borderId="14" xfId="10" applyFont="1" applyFill="1" applyBorder="1"/>
    <xf numFmtId="0" fontId="2" fillId="3" borderId="26" xfId="10" applyFill="1" applyBorder="1"/>
    <xf numFmtId="0" fontId="2" fillId="3" borderId="32" xfId="10" applyFill="1" applyBorder="1"/>
    <xf numFmtId="165" fontId="11" fillId="0" borderId="23" xfId="1" applyNumberFormat="1" applyFont="1" applyFill="1" applyBorder="1"/>
    <xf numFmtId="165" fontId="11" fillId="0" borderId="24" xfId="1" applyNumberFormat="1" applyFont="1" applyFill="1" applyBorder="1"/>
    <xf numFmtId="165" fontId="11" fillId="0" borderId="25" xfId="1" applyNumberFormat="1" applyFont="1" applyFill="1" applyBorder="1"/>
    <xf numFmtId="165" fontId="11" fillId="0" borderId="5" xfId="1" applyNumberFormat="1" applyFont="1" applyFill="1" applyBorder="1"/>
    <xf numFmtId="165" fontId="11" fillId="0" borderId="9" xfId="1" applyNumberFormat="1" applyFont="1" applyFill="1" applyBorder="1"/>
    <xf numFmtId="165" fontId="11" fillId="0" borderId="15" xfId="1" applyNumberFormat="1" applyFont="1" applyFill="1" applyBorder="1"/>
    <xf numFmtId="165" fontId="11" fillId="5" borderId="5" xfId="1" applyNumberFormat="1" applyFont="1" applyFill="1" applyBorder="1"/>
    <xf numFmtId="165" fontId="11" fillId="5" borderId="9" xfId="1" applyNumberFormat="1" applyFont="1" applyFill="1" applyBorder="1"/>
    <xf numFmtId="165" fontId="11" fillId="5" borderId="15" xfId="1" applyNumberFormat="1" applyFont="1" applyFill="1" applyBorder="1"/>
    <xf numFmtId="0" fontId="28" fillId="0" borderId="0" xfId="0" applyFont="1" applyFill="1" applyBorder="1"/>
    <xf numFmtId="0" fontId="40" fillId="0" borderId="0" xfId="5" applyFont="1" applyFill="1" applyBorder="1"/>
    <xf numFmtId="0" fontId="45" fillId="0" borderId="0" xfId="0" applyFont="1" applyFill="1" applyBorder="1"/>
    <xf numFmtId="0" fontId="16" fillId="0" borderId="0" xfId="5" applyFont="1" applyFill="1" applyBorder="1"/>
    <xf numFmtId="166" fontId="10" fillId="0" borderId="57" xfId="0" applyNumberFormat="1" applyFont="1" applyFill="1" applyBorder="1" applyAlignment="1">
      <alignment horizontal="center" wrapText="1"/>
    </xf>
    <xf numFmtId="165" fontId="11" fillId="0" borderId="58" xfId="1" applyNumberFormat="1" applyFont="1" applyFill="1" applyBorder="1"/>
    <xf numFmtId="166" fontId="10" fillId="0" borderId="59" xfId="0" applyNumberFormat="1" applyFont="1" applyFill="1" applyBorder="1" applyAlignment="1">
      <alignment horizontal="center" wrapText="1"/>
    </xf>
    <xf numFmtId="165" fontId="11" fillId="0" borderId="60" xfId="1" applyNumberFormat="1" applyFont="1" applyFill="1" applyBorder="1"/>
    <xf numFmtId="166" fontId="10" fillId="5" borderId="59" xfId="0" applyNumberFormat="1" applyFont="1" applyFill="1" applyBorder="1" applyAlignment="1">
      <alignment horizontal="center" wrapText="1"/>
    </xf>
    <xf numFmtId="165" fontId="11" fillId="5" borderId="60" xfId="1" applyNumberFormat="1" applyFont="1" applyFill="1" applyBorder="1"/>
    <xf numFmtId="166" fontId="10" fillId="5" borderId="61" xfId="0" applyNumberFormat="1" applyFont="1" applyFill="1" applyBorder="1" applyAlignment="1">
      <alignment horizontal="center" wrapText="1"/>
    </xf>
    <xf numFmtId="164" fontId="11" fillId="5" borderId="62" xfId="1" applyNumberFormat="1" applyFont="1" applyFill="1" applyBorder="1"/>
    <xf numFmtId="165" fontId="11" fillId="5" borderId="63" xfId="1" applyNumberFormat="1" applyFont="1" applyFill="1" applyBorder="1"/>
    <xf numFmtId="165" fontId="11" fillId="5" borderId="64" xfId="1" applyNumberFormat="1" applyFont="1" applyFill="1" applyBorder="1"/>
    <xf numFmtId="165" fontId="11" fillId="5" borderId="65" xfId="1" applyNumberFormat="1" applyFont="1" applyFill="1" applyBorder="1"/>
    <xf numFmtId="165" fontId="11" fillId="5" borderId="66" xfId="1" applyNumberFormat="1" applyFont="1" applyFill="1" applyBorder="1"/>
    <xf numFmtId="0" fontId="7" fillId="0" borderId="68" xfId="0" applyFont="1" applyFill="1" applyBorder="1"/>
    <xf numFmtId="165" fontId="8" fillId="0" borderId="69" xfId="0" applyNumberFormat="1" applyFont="1" applyBorder="1" applyAlignment="1">
      <alignment horizontal="center"/>
    </xf>
    <xf numFmtId="0" fontId="7" fillId="0" borderId="67" xfId="0" applyFont="1" applyBorder="1"/>
    <xf numFmtId="0" fontId="7" fillId="0" borderId="67" xfId="0" applyFont="1" applyFill="1" applyBorder="1"/>
    <xf numFmtId="0" fontId="7" fillId="0" borderId="67" xfId="0" applyFont="1" applyFill="1" applyBorder="1" applyAlignment="1">
      <alignment horizontal="center"/>
    </xf>
    <xf numFmtId="0" fontId="7" fillId="0" borderId="70" xfId="0" applyFont="1" applyFill="1" applyBorder="1"/>
    <xf numFmtId="0" fontId="9" fillId="0" borderId="71" xfId="0" applyFont="1" applyFill="1" applyBorder="1"/>
    <xf numFmtId="0" fontId="9" fillId="0" borderId="72" xfId="0" applyFont="1" applyFill="1" applyBorder="1"/>
    <xf numFmtId="0" fontId="7" fillId="0" borderId="72" xfId="0" applyFont="1" applyFill="1" applyBorder="1"/>
    <xf numFmtId="0" fontId="7" fillId="0" borderId="71" xfId="0" applyFont="1" applyFill="1" applyBorder="1"/>
    <xf numFmtId="165" fontId="9" fillId="0" borderId="72" xfId="0" applyNumberFormat="1" applyFont="1" applyBorder="1" applyAlignment="1"/>
    <xf numFmtId="0" fontId="10" fillId="0" borderId="71" xfId="0" applyFont="1" applyFill="1" applyBorder="1"/>
    <xf numFmtId="0" fontId="10" fillId="0" borderId="72" xfId="0" applyFont="1" applyFill="1" applyBorder="1"/>
    <xf numFmtId="0" fontId="10" fillId="0" borderId="71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11" fillId="0" borderId="71" xfId="0" applyFont="1" applyFill="1" applyBorder="1"/>
    <xf numFmtId="0" fontId="11" fillId="0" borderId="72" xfId="0" applyFont="1" applyFill="1" applyBorder="1"/>
    <xf numFmtId="0" fontId="12" fillId="0" borderId="71" xfId="0" applyFont="1" applyFill="1" applyBorder="1"/>
    <xf numFmtId="0" fontId="12" fillId="0" borderId="72" xfId="0" applyFont="1" applyFill="1" applyBorder="1"/>
    <xf numFmtId="10" fontId="7" fillId="0" borderId="72" xfId="4" applyNumberFormat="1" applyFont="1" applyFill="1" applyBorder="1"/>
    <xf numFmtId="0" fontId="8" fillId="0" borderId="72" xfId="0" applyFont="1" applyFill="1" applyBorder="1"/>
    <xf numFmtId="0" fontId="7" fillId="0" borderId="73" xfId="0" applyFont="1" applyFill="1" applyBorder="1"/>
    <xf numFmtId="165" fontId="8" fillId="0" borderId="62" xfId="0" applyNumberFormat="1" applyFont="1" applyBorder="1" applyAlignment="1">
      <alignment horizontal="center"/>
    </xf>
    <xf numFmtId="0" fontId="7" fillId="0" borderId="62" xfId="0" applyFont="1" applyBorder="1"/>
    <xf numFmtId="0" fontId="7" fillId="0" borderId="62" xfId="0" applyFont="1" applyBorder="1" applyAlignment="1">
      <alignment horizontal="left"/>
    </xf>
    <xf numFmtId="0" fontId="7" fillId="0" borderId="62" xfId="0" applyFont="1" applyBorder="1" applyAlignment="1">
      <alignment horizontal="center"/>
    </xf>
    <xf numFmtId="0" fontId="7" fillId="0" borderId="62" xfId="0" applyFont="1" applyFill="1" applyBorder="1"/>
    <xf numFmtId="0" fontId="7" fillId="0" borderId="62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center"/>
    </xf>
    <xf numFmtId="0" fontId="7" fillId="0" borderId="74" xfId="0" applyFont="1" applyFill="1" applyBorder="1"/>
    <xf numFmtId="0" fontId="16" fillId="0" borderId="67" xfId="5" applyFont="1" applyFill="1" applyBorder="1"/>
    <xf numFmtId="0" fontId="40" fillId="0" borderId="67" xfId="5" applyFont="1" applyFill="1" applyBorder="1"/>
    <xf numFmtId="0" fontId="8" fillId="0" borderId="67" xfId="0" applyFont="1" applyFill="1" applyBorder="1"/>
    <xf numFmtId="16" fontId="8" fillId="0" borderId="70" xfId="0" quotePrefix="1" applyNumberFormat="1" applyFont="1" applyFill="1" applyBorder="1" applyAlignment="1">
      <alignment horizontal="center"/>
    </xf>
    <xf numFmtId="0" fontId="4" fillId="0" borderId="68" xfId="5" applyBorder="1"/>
    <xf numFmtId="0" fontId="4" fillId="0" borderId="70" xfId="5" applyBorder="1"/>
    <xf numFmtId="0" fontId="4" fillId="0" borderId="71" xfId="5" applyBorder="1"/>
    <xf numFmtId="0" fontId="4" fillId="0" borderId="72" xfId="5" applyBorder="1"/>
    <xf numFmtId="0" fontId="4" fillId="0" borderId="73" xfId="5" applyBorder="1"/>
    <xf numFmtId="0" fontId="20" fillId="0" borderId="62" xfId="5" applyFont="1" applyBorder="1"/>
    <xf numFmtId="0" fontId="4" fillId="0" borderId="62" xfId="5" applyBorder="1"/>
    <xf numFmtId="0" fontId="4" fillId="0" borderId="74" xfId="5" applyBorder="1"/>
    <xf numFmtId="0" fontId="46" fillId="0" borderId="68" xfId="5" applyFont="1" applyBorder="1"/>
    <xf numFmtId="0" fontId="47" fillId="0" borderId="67" xfId="5" applyFont="1" applyBorder="1" applyAlignment="1">
      <alignment wrapText="1"/>
    </xf>
    <xf numFmtId="10" fontId="47" fillId="0" borderId="67" xfId="9" applyNumberFormat="1" applyFont="1" applyBorder="1"/>
    <xf numFmtId="0" fontId="46" fillId="0" borderId="70" xfId="5" applyFont="1" applyBorder="1"/>
    <xf numFmtId="0" fontId="46" fillId="0" borderId="71" xfId="5" applyFont="1" applyBorder="1"/>
    <xf numFmtId="10" fontId="47" fillId="0" borderId="0" xfId="9" applyNumberFormat="1" applyFont="1" applyBorder="1"/>
    <xf numFmtId="0" fontId="46" fillId="0" borderId="72" xfId="5" applyFont="1" applyBorder="1"/>
    <xf numFmtId="0" fontId="48" fillId="4" borderId="0" xfId="0" applyFont="1" applyFill="1" applyBorder="1" applyAlignment="1">
      <alignment horizontal="center"/>
    </xf>
    <xf numFmtId="165" fontId="21" fillId="0" borderId="0" xfId="7" applyNumberFormat="1" applyFont="1" applyBorder="1" applyAlignment="1">
      <alignment horizontal="left"/>
    </xf>
    <xf numFmtId="165" fontId="21" fillId="0" borderId="0" xfId="7" applyNumberFormat="1" applyFont="1" applyBorder="1" applyAlignment="1">
      <alignment horizontal="center"/>
    </xf>
    <xf numFmtId="0" fontId="46" fillId="0" borderId="73" xfId="5" applyFont="1" applyBorder="1"/>
    <xf numFmtId="0" fontId="46" fillId="0" borderId="62" xfId="5" applyFont="1" applyBorder="1"/>
    <xf numFmtId="0" fontId="46" fillId="0" borderId="74" xfId="5" applyFont="1" applyBorder="1"/>
    <xf numFmtId="0" fontId="20" fillId="0" borderId="67" xfId="5" applyFont="1" applyBorder="1"/>
    <xf numFmtId="0" fontId="4" fillId="0" borderId="67" xfId="5" applyBorder="1"/>
    <xf numFmtId="0" fontId="20" fillId="0" borderId="0" xfId="5" applyFont="1" applyBorder="1"/>
    <xf numFmtId="0" fontId="4" fillId="0" borderId="0" xfId="5" applyBorder="1"/>
    <xf numFmtId="0" fontId="4" fillId="0" borderId="0" xfId="5" applyBorder="1" applyAlignment="1">
      <alignment vertical="top" wrapText="1"/>
    </xf>
    <xf numFmtId="0" fontId="16" fillId="0" borderId="0" xfId="5" applyFont="1" applyBorder="1"/>
    <xf numFmtId="0" fontId="16" fillId="0" borderId="72" xfId="5" applyFont="1" applyBorder="1"/>
    <xf numFmtId="0" fontId="9" fillId="4" borderId="18" xfId="7" applyFont="1" applyFill="1" applyBorder="1" applyAlignment="1">
      <alignment horizontal="center" vertical="center"/>
    </xf>
    <xf numFmtId="164" fontId="49" fillId="5" borderId="44" xfId="8" applyNumberFormat="1" applyFont="1" applyFill="1" applyBorder="1"/>
    <xf numFmtId="164" fontId="49" fillId="5" borderId="3" xfId="8" applyNumberFormat="1" applyFont="1" applyFill="1" applyBorder="1"/>
    <xf numFmtId="164" fontId="49" fillId="5" borderId="34" xfId="8" applyNumberFormat="1" applyFont="1" applyFill="1" applyBorder="1"/>
    <xf numFmtId="166" fontId="9" fillId="5" borderId="5" xfId="7" applyNumberFormat="1" applyFont="1" applyFill="1" applyBorder="1" applyAlignment="1">
      <alignment horizontal="center" vertical="center" wrapText="1"/>
    </xf>
    <xf numFmtId="164" fontId="49" fillId="6" borderId="27" xfId="8" applyNumberFormat="1" applyFont="1" applyFill="1" applyBorder="1"/>
    <xf numFmtId="164" fontId="49" fillId="6" borderId="9" xfId="8" applyNumberFormat="1" applyFont="1" applyFill="1" applyBorder="1"/>
    <xf numFmtId="164" fontId="49" fillId="6" borderId="15" xfId="8" applyNumberFormat="1" applyFont="1" applyFill="1" applyBorder="1"/>
    <xf numFmtId="164" fontId="49" fillId="5" borderId="27" xfId="8" applyNumberFormat="1" applyFont="1" applyFill="1" applyBorder="1"/>
    <xf numFmtId="164" fontId="49" fillId="5" borderId="9" xfId="8" applyNumberFormat="1" applyFont="1" applyFill="1" applyBorder="1"/>
    <xf numFmtId="164" fontId="49" fillId="5" borderId="15" xfId="8" applyNumberFormat="1" applyFont="1" applyFill="1" applyBorder="1"/>
    <xf numFmtId="166" fontId="9" fillId="3" borderId="5" xfId="7" applyNumberFormat="1" applyFont="1" applyFill="1" applyBorder="1" applyAlignment="1">
      <alignment horizontal="center" vertical="center" wrapText="1"/>
    </xf>
    <xf numFmtId="164" fontId="49" fillId="5" borderId="36" xfId="8" applyNumberFormat="1" applyFont="1" applyFill="1" applyBorder="1"/>
    <xf numFmtId="164" fontId="49" fillId="5" borderId="16" xfId="8" applyNumberFormat="1" applyFont="1" applyFill="1" applyBorder="1"/>
    <xf numFmtId="164" fontId="49" fillId="5" borderId="17" xfId="8" applyNumberFormat="1" applyFont="1" applyFill="1" applyBorder="1"/>
    <xf numFmtId="0" fontId="9" fillId="4" borderId="37" xfId="7" applyFont="1" applyFill="1" applyBorder="1" applyAlignment="1">
      <alignment vertical="center"/>
    </xf>
    <xf numFmtId="164" fontId="49" fillId="5" borderId="28" xfId="8" applyNumberFormat="1" applyFont="1" applyFill="1" applyBorder="1" applyAlignment="1">
      <alignment horizontal="center" vertical="center"/>
    </xf>
    <xf numFmtId="167" fontId="49" fillId="5" borderId="5" xfId="8" applyNumberFormat="1" applyFont="1" applyFill="1" applyBorder="1" applyAlignment="1">
      <alignment horizontal="center" vertical="center"/>
    </xf>
    <xf numFmtId="167" fontId="49" fillId="5" borderId="9" xfId="8" applyNumberFormat="1" applyFont="1" applyFill="1" applyBorder="1" applyAlignment="1">
      <alignment horizontal="center" vertical="center"/>
    </xf>
    <xf numFmtId="167" fontId="49" fillId="5" borderId="15" xfId="8" applyNumberFormat="1" applyFont="1" applyFill="1" applyBorder="1" applyAlignment="1">
      <alignment horizontal="center" vertical="center"/>
    </xf>
    <xf numFmtId="164" fontId="49" fillId="3" borderId="28" xfId="8" applyNumberFormat="1" applyFont="1" applyFill="1" applyBorder="1" applyAlignment="1">
      <alignment horizontal="center" vertical="center"/>
    </xf>
    <xf numFmtId="167" fontId="49" fillId="3" borderId="5" xfId="8" applyNumberFormat="1" applyFont="1" applyFill="1" applyBorder="1" applyAlignment="1">
      <alignment horizontal="center" vertical="center"/>
    </xf>
    <xf numFmtId="167" fontId="49" fillId="3" borderId="9" xfId="8" applyNumberFormat="1" applyFont="1" applyFill="1" applyBorder="1" applyAlignment="1">
      <alignment horizontal="center" vertical="center"/>
    </xf>
    <xf numFmtId="167" fontId="49" fillId="3" borderId="15" xfId="8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12" borderId="48" xfId="0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8" fillId="7" borderId="4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17" fillId="12" borderId="4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7" fillId="7" borderId="48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8" fillId="4" borderId="75" xfId="7" applyFont="1" applyFill="1" applyBorder="1" applyAlignment="1">
      <alignment vertical="center"/>
    </xf>
    <xf numFmtId="3" fontId="0" fillId="0" borderId="0" xfId="0" applyNumberFormat="1"/>
    <xf numFmtId="164" fontId="0" fillId="0" borderId="0" xfId="1" applyFont="1"/>
    <xf numFmtId="165" fontId="0" fillId="0" borderId="0" xfId="1" applyNumberFormat="1" applyFont="1"/>
    <xf numFmtId="165" fontId="0" fillId="0" borderId="29" xfId="1" applyNumberFormat="1" applyFont="1" applyBorder="1"/>
    <xf numFmtId="165" fontId="0" fillId="0" borderId="13" xfId="1" applyNumberFormat="1" applyFont="1" applyBorder="1"/>
    <xf numFmtId="165" fontId="0" fillId="0" borderId="30" xfId="1" applyNumberFormat="1" applyFont="1" applyBorder="1"/>
    <xf numFmtId="165" fontId="0" fillId="0" borderId="80" xfId="1" applyNumberFormat="1" applyFont="1" applyBorder="1"/>
    <xf numFmtId="165" fontId="0" fillId="0" borderId="0" xfId="1" applyNumberFormat="1" applyFont="1" applyBorder="1"/>
    <xf numFmtId="165" fontId="0" fillId="0" borderId="31" xfId="1" applyNumberFormat="1" applyFont="1" applyBorder="1"/>
    <xf numFmtId="165" fontId="0" fillId="0" borderId="14" xfId="1" applyNumberFormat="1" applyFont="1" applyBorder="1"/>
    <xf numFmtId="165" fontId="0" fillId="0" borderId="26" xfId="1" applyNumberFormat="1" applyFont="1" applyBorder="1"/>
    <xf numFmtId="165" fontId="0" fillId="0" borderId="32" xfId="1" applyNumberFormat="1" applyFon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0" fontId="0" fillId="0" borderId="80" xfId="0" applyBorder="1"/>
    <xf numFmtId="0" fontId="0" fillId="0" borderId="0" xfId="0" applyBorder="1"/>
    <xf numFmtId="0" fontId="0" fillId="0" borderId="31" xfId="0" applyBorder="1"/>
    <xf numFmtId="0" fontId="9" fillId="14" borderId="1" xfId="0" applyFont="1" applyFill="1" applyBorder="1" applyAlignment="1">
      <alignment horizontal="center" vertical="center"/>
    </xf>
    <xf numFmtId="0" fontId="9" fillId="14" borderId="8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0" fontId="9" fillId="14" borderId="7" xfId="0" applyFont="1" applyFill="1" applyBorder="1" applyAlignment="1">
      <alignment horizontal="center" vertical="center"/>
    </xf>
    <xf numFmtId="0" fontId="9" fillId="14" borderId="56" xfId="0" applyFont="1" applyFill="1" applyBorder="1" applyAlignment="1">
      <alignment horizontal="center" vertical="center"/>
    </xf>
    <xf numFmtId="10" fontId="11" fillId="0" borderId="0" xfId="1" applyNumberFormat="1" applyFont="1" applyBorder="1" applyAlignment="1">
      <alignment horizontal="center"/>
    </xf>
    <xf numFmtId="0" fontId="11" fillId="0" borderId="0" xfId="5" applyFont="1" applyBorder="1"/>
    <xf numFmtId="164" fontId="11" fillId="0" borderId="0" xfId="1" applyFont="1" applyBorder="1"/>
    <xf numFmtId="164" fontId="7" fillId="0" borderId="0" xfId="1" applyFont="1" applyFill="1" applyBorder="1"/>
    <xf numFmtId="164" fontId="11" fillId="0" borderId="0" xfId="1" applyFont="1" applyBorder="1" applyAlignment="1">
      <alignment horizontal="center"/>
    </xf>
    <xf numFmtId="0" fontId="11" fillId="0" borderId="0" xfId="5" applyFont="1" applyBorder="1" applyAlignment="1">
      <alignment horizontal="center"/>
    </xf>
    <xf numFmtId="0" fontId="30" fillId="3" borderId="13" xfId="13" applyFont="1" applyFill="1" applyBorder="1" applyAlignment="1">
      <alignment vertical="top"/>
    </xf>
    <xf numFmtId="0" fontId="31" fillId="3" borderId="30" xfId="13" applyFont="1" applyFill="1" applyBorder="1" applyAlignment="1">
      <alignment vertical="top"/>
    </xf>
    <xf numFmtId="0" fontId="1" fillId="0" borderId="0" xfId="13"/>
    <xf numFmtId="0" fontId="1" fillId="3" borderId="0" xfId="13" applyFill="1" applyBorder="1"/>
    <xf numFmtId="0" fontId="1" fillId="3" borderId="31" xfId="13" applyFill="1" applyBorder="1"/>
    <xf numFmtId="0" fontId="34" fillId="0" borderId="38" xfId="13" applyFont="1" applyBorder="1"/>
    <xf numFmtId="0" fontId="33" fillId="0" borderId="19" xfId="13" applyFont="1" applyBorder="1"/>
    <xf numFmtId="0" fontId="29" fillId="0" borderId="39" xfId="13" applyFont="1" applyBorder="1"/>
    <xf numFmtId="0" fontId="29" fillId="0" borderId="20" xfId="13" applyFont="1" applyBorder="1"/>
    <xf numFmtId="10" fontId="33" fillId="0" borderId="20" xfId="14" applyNumberFormat="1" applyFont="1" applyBorder="1"/>
    <xf numFmtId="10" fontId="29" fillId="9" borderId="21" xfId="14" applyNumberFormat="1" applyFont="1" applyFill="1" applyBorder="1"/>
    <xf numFmtId="0" fontId="29" fillId="0" borderId="40" xfId="13" applyFont="1" applyBorder="1"/>
    <xf numFmtId="0" fontId="29" fillId="0" borderId="39" xfId="13" applyFont="1" applyBorder="1" applyAlignment="1">
      <alignment wrapText="1"/>
    </xf>
    <xf numFmtId="10" fontId="29" fillId="0" borderId="20" xfId="14" applyNumberFormat="1" applyFont="1" applyBorder="1"/>
    <xf numFmtId="0" fontId="34" fillId="0" borderId="39" xfId="13" applyFont="1" applyBorder="1"/>
    <xf numFmtId="164" fontId="34" fillId="0" borderId="20" xfId="13" applyNumberFormat="1" applyFont="1" applyBorder="1"/>
    <xf numFmtId="43" fontId="34" fillId="0" borderId="20" xfId="13" applyNumberFormat="1" applyFont="1" applyBorder="1"/>
    <xf numFmtId="0" fontId="34" fillId="0" borderId="20" xfId="13" applyFont="1" applyBorder="1"/>
    <xf numFmtId="0" fontId="34" fillId="0" borderId="41" xfId="13" applyFont="1" applyBorder="1"/>
    <xf numFmtId="165" fontId="34" fillId="0" borderId="42" xfId="13" applyNumberFormat="1" applyFont="1" applyBorder="1"/>
    <xf numFmtId="168" fontId="29" fillId="14" borderId="43" xfId="13" applyNumberFormat="1" applyFont="1" applyFill="1" applyBorder="1"/>
    <xf numFmtId="0" fontId="38" fillId="15" borderId="10" xfId="13" applyFont="1" applyFill="1" applyBorder="1"/>
    <xf numFmtId="168" fontId="38" fillId="15" borderId="43" xfId="13" applyNumberFormat="1" applyFont="1" applyFill="1" applyBorder="1"/>
    <xf numFmtId="0" fontId="39" fillId="3" borderId="14" xfId="13" applyFont="1" applyFill="1" applyBorder="1"/>
    <xf numFmtId="0" fontId="1" fillId="3" borderId="26" xfId="13" applyFill="1" applyBorder="1"/>
    <xf numFmtId="0" fontId="1" fillId="3" borderId="32" xfId="13" applyFill="1" applyBorder="1"/>
    <xf numFmtId="165" fontId="9" fillId="0" borderId="0" xfId="0" applyNumberFormat="1" applyFont="1" applyBorder="1" applyAlignment="1">
      <alignment horizontal="center"/>
    </xf>
    <xf numFmtId="10" fontId="51" fillId="4" borderId="38" xfId="7" applyNumberFormat="1" applyFont="1" applyFill="1" applyBorder="1" applyAlignment="1">
      <alignment horizontal="right" vertical="center"/>
    </xf>
    <xf numFmtId="10" fontId="51" fillId="4" borderId="22" xfId="7" applyNumberFormat="1" applyFont="1" applyFill="1" applyBorder="1" applyAlignment="1">
      <alignment horizontal="left" vertical="center"/>
    </xf>
    <xf numFmtId="10" fontId="51" fillId="4" borderId="22" xfId="4" applyNumberFormat="1" applyFont="1" applyFill="1" applyBorder="1" applyAlignment="1">
      <alignment horizontal="left" vertical="center"/>
    </xf>
    <xf numFmtId="10" fontId="50" fillId="4" borderId="22" xfId="7" applyNumberFormat="1" applyFont="1" applyFill="1" applyBorder="1" applyAlignment="1">
      <alignment horizontal="right" vertical="center"/>
    </xf>
    <xf numFmtId="10" fontId="50" fillId="4" borderId="22" xfId="7" applyNumberFormat="1" applyFont="1" applyFill="1" applyBorder="1" applyAlignment="1">
      <alignment horizontal="left" vertical="center"/>
    </xf>
    <xf numFmtId="10" fontId="50" fillId="4" borderId="22" xfId="4" applyNumberFormat="1" applyFont="1" applyFill="1" applyBorder="1" applyAlignment="1">
      <alignment horizontal="left" vertical="center"/>
    </xf>
    <xf numFmtId="10" fontId="18" fillId="4" borderId="14" xfId="4" applyNumberFormat="1" applyFont="1" applyFill="1" applyBorder="1" applyAlignment="1">
      <alignment horizontal="center" vertical="center"/>
    </xf>
    <xf numFmtId="10" fontId="18" fillId="4" borderId="26" xfId="4" applyNumberFormat="1" applyFont="1" applyFill="1" applyBorder="1" applyAlignment="1">
      <alignment horizontal="center" vertical="center"/>
    </xf>
    <xf numFmtId="10" fontId="18" fillId="4" borderId="26" xfId="7" applyNumberFormat="1" applyFont="1" applyFill="1" applyBorder="1" applyAlignment="1">
      <alignment horizontal="center" vertical="center"/>
    </xf>
    <xf numFmtId="10" fontId="18" fillId="4" borderId="32" xfId="7" applyNumberFormat="1" applyFont="1" applyFill="1" applyBorder="1" applyAlignment="1">
      <alignment horizontal="center" vertical="center"/>
    </xf>
    <xf numFmtId="166" fontId="9" fillId="3" borderId="33" xfId="7" applyNumberFormat="1" applyFont="1" applyFill="1" applyBorder="1" applyAlignment="1">
      <alignment horizontal="center" vertical="center" wrapText="1"/>
    </xf>
    <xf numFmtId="164" fontId="49" fillId="3" borderId="4" xfId="8" applyNumberFormat="1" applyFont="1" applyFill="1" applyBorder="1" applyAlignment="1">
      <alignment horizontal="center" vertical="center"/>
    </xf>
    <xf numFmtId="167" fontId="49" fillId="3" borderId="33" xfId="8" applyNumberFormat="1" applyFont="1" applyFill="1" applyBorder="1" applyAlignment="1">
      <alignment horizontal="center" vertical="center"/>
    </xf>
    <xf numFmtId="167" fontId="49" fillId="3" borderId="3" xfId="8" applyNumberFormat="1" applyFont="1" applyFill="1" applyBorder="1" applyAlignment="1">
      <alignment horizontal="center" vertical="center"/>
    </xf>
    <xf numFmtId="167" fontId="49" fillId="3" borderId="34" xfId="8" applyNumberFormat="1" applyFont="1" applyFill="1" applyBorder="1" applyAlignment="1">
      <alignment horizontal="center" vertical="center"/>
    </xf>
    <xf numFmtId="166" fontId="9" fillId="3" borderId="6" xfId="7" applyNumberFormat="1" applyFont="1" applyFill="1" applyBorder="1" applyAlignment="1">
      <alignment horizontal="center" vertical="center" wrapText="1"/>
    </xf>
    <xf numFmtId="164" fontId="49" fillId="3" borderId="35" xfId="8" applyNumberFormat="1" applyFont="1" applyFill="1" applyBorder="1" applyAlignment="1">
      <alignment horizontal="center" vertical="center"/>
    </xf>
    <xf numFmtId="167" fontId="49" fillId="3" borderId="6" xfId="8" applyNumberFormat="1" applyFont="1" applyFill="1" applyBorder="1" applyAlignment="1">
      <alignment horizontal="center" vertical="center"/>
    </xf>
    <xf numFmtId="167" fontId="49" fillId="3" borderId="16" xfId="8" applyNumberFormat="1" applyFont="1" applyFill="1" applyBorder="1" applyAlignment="1">
      <alignment horizontal="center" vertical="center"/>
    </xf>
    <xf numFmtId="167" fontId="49" fillId="3" borderId="17" xfId="8" applyNumberFormat="1" applyFont="1" applyFill="1" applyBorder="1" applyAlignment="1">
      <alignment horizontal="center" vertical="center"/>
    </xf>
    <xf numFmtId="10" fontId="51" fillId="4" borderId="81" xfId="4" applyNumberFormat="1" applyFont="1" applyFill="1" applyBorder="1" applyAlignment="1">
      <alignment horizontal="left" vertical="center"/>
    </xf>
    <xf numFmtId="165" fontId="18" fillId="4" borderId="82" xfId="7" applyNumberFormat="1" applyFont="1" applyFill="1" applyBorder="1" applyAlignment="1">
      <alignment horizontal="center" vertical="center" wrapText="1"/>
    </xf>
    <xf numFmtId="165" fontId="18" fillId="4" borderId="83" xfId="7" applyNumberFormat="1" applyFont="1" applyFill="1" applyBorder="1" applyAlignment="1">
      <alignment horizontal="center" vertical="center" wrapText="1"/>
    </xf>
    <xf numFmtId="0" fontId="9" fillId="4" borderId="84" xfId="7" applyFont="1" applyFill="1" applyBorder="1" applyAlignment="1">
      <alignment horizontal="center" vertical="center"/>
    </xf>
    <xf numFmtId="165" fontId="9" fillId="4" borderId="1" xfId="7" applyNumberFormat="1" applyFont="1" applyFill="1" applyBorder="1" applyAlignment="1">
      <alignment horizontal="center" vertical="center" wrapText="1"/>
    </xf>
    <xf numFmtId="0" fontId="9" fillId="4" borderId="85" xfId="7" applyFont="1" applyFill="1" applyBorder="1" applyAlignment="1">
      <alignment horizontal="center" vertical="center"/>
    </xf>
    <xf numFmtId="0" fontId="50" fillId="4" borderId="83" xfId="7" applyFont="1" applyFill="1" applyBorder="1" applyAlignment="1">
      <alignment horizontal="center" vertical="center"/>
    </xf>
    <xf numFmtId="0" fontId="50" fillId="4" borderId="86" xfId="7" applyFont="1" applyFill="1" applyBorder="1" applyAlignment="1">
      <alignment horizontal="center" vertical="center"/>
    </xf>
    <xf numFmtId="0" fontId="50" fillId="4" borderId="87" xfId="7" applyFont="1" applyFill="1" applyBorder="1" applyAlignment="1">
      <alignment horizontal="center" vertical="center"/>
    </xf>
    <xf numFmtId="0" fontId="9" fillId="4" borderId="36" xfId="7" applyFont="1" applyFill="1" applyBorder="1" applyAlignment="1">
      <alignment vertical="center"/>
    </xf>
    <xf numFmtId="0" fontId="9" fillId="4" borderId="16" xfId="7" applyFont="1" applyFill="1" applyBorder="1" applyAlignment="1">
      <alignment vertical="center"/>
    </xf>
    <xf numFmtId="0" fontId="9" fillId="4" borderId="17" xfId="7" applyFont="1" applyFill="1" applyBorder="1" applyAlignment="1">
      <alignment vertical="center"/>
    </xf>
    <xf numFmtId="0" fontId="50" fillId="4" borderId="8" xfId="7" applyFont="1" applyFill="1" applyBorder="1" applyAlignment="1">
      <alignment vertical="center"/>
    </xf>
    <xf numFmtId="0" fontId="50" fillId="4" borderId="2" xfId="7" applyFont="1" applyFill="1" applyBorder="1" applyAlignment="1">
      <alignment vertical="center"/>
    </xf>
    <xf numFmtId="0" fontId="50" fillId="4" borderId="7" xfId="7" applyFont="1" applyFill="1" applyBorder="1" applyAlignment="1">
      <alignment vertical="center"/>
    </xf>
    <xf numFmtId="165" fontId="50" fillId="4" borderId="82" xfId="7" applyNumberFormat="1" applyFont="1" applyFill="1" applyBorder="1" applyAlignment="1">
      <alignment horizontal="center" vertical="center" wrapText="1"/>
    </xf>
    <xf numFmtId="10" fontId="33" fillId="0" borderId="20" xfId="11" applyNumberFormat="1" applyFont="1" applyBorder="1" applyProtection="1"/>
    <xf numFmtId="0" fontId="10" fillId="9" borderId="9" xfId="5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left" vertical="center"/>
    </xf>
    <xf numFmtId="0" fontId="8" fillId="9" borderId="9" xfId="0" applyFont="1" applyFill="1" applyBorder="1" applyAlignment="1">
      <alignment horizontal="center" vertical="center"/>
    </xf>
    <xf numFmtId="0" fontId="11" fillId="0" borderId="9" xfId="5" applyFont="1" applyBorder="1" applyAlignment="1">
      <alignment horizontal="center" vertical="center"/>
    </xf>
    <xf numFmtId="10" fontId="7" fillId="0" borderId="9" xfId="4" applyNumberFormat="1" applyFont="1" applyFill="1" applyBorder="1" applyAlignment="1">
      <alignment horizontal="center" vertical="center"/>
    </xf>
    <xf numFmtId="0" fontId="11" fillId="0" borderId="28" xfId="5" applyFont="1" applyBorder="1" applyAlignment="1">
      <alignment vertical="center"/>
    </xf>
    <xf numFmtId="0" fontId="7" fillId="0" borderId="88" xfId="0" applyFont="1" applyBorder="1" applyAlignment="1">
      <alignment horizontal="left" vertical="center"/>
    </xf>
    <xf numFmtId="0" fontId="7" fillId="0" borderId="8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88" xfId="0" applyFont="1" applyFill="1" applyBorder="1" applyAlignment="1">
      <alignment horizontal="left" vertical="center"/>
    </xf>
    <xf numFmtId="10" fontId="7" fillId="0" borderId="88" xfId="0" applyNumberFormat="1" applyFont="1" applyFill="1" applyBorder="1" applyAlignment="1">
      <alignment horizontal="center" vertical="center"/>
    </xf>
    <xf numFmtId="10" fontId="7" fillId="0" borderId="27" xfId="0" applyNumberFormat="1" applyFont="1" applyFill="1" applyBorder="1" applyAlignment="1">
      <alignment horizontal="center" vertical="center"/>
    </xf>
    <xf numFmtId="167" fontId="49" fillId="3" borderId="35" xfId="8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165" fontId="9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14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6" fontId="9" fillId="0" borderId="5" xfId="7" applyNumberFormat="1" applyFont="1" applyFill="1" applyBorder="1" applyAlignment="1">
      <alignment horizontal="center" vertical="center" wrapText="1"/>
    </xf>
    <xf numFmtId="167" fontId="49" fillId="0" borderId="28" xfId="8" applyNumberFormat="1" applyFont="1" applyFill="1" applyBorder="1" applyAlignment="1">
      <alignment horizontal="center" vertical="center"/>
    </xf>
    <xf numFmtId="167" fontId="49" fillId="0" borderId="5" xfId="8" applyNumberFormat="1" applyFont="1" applyFill="1" applyBorder="1" applyAlignment="1">
      <alignment horizontal="center" vertical="center"/>
    </xf>
    <xf numFmtId="167" fontId="49" fillId="0" borderId="9" xfId="8" applyNumberFormat="1" applyFont="1" applyFill="1" applyBorder="1" applyAlignment="1">
      <alignment horizontal="center" vertical="center"/>
    </xf>
    <xf numFmtId="167" fontId="49" fillId="0" borderId="15" xfId="8" applyNumberFormat="1" applyFont="1" applyFill="1" applyBorder="1" applyAlignment="1">
      <alignment horizontal="center" vertical="center"/>
    </xf>
    <xf numFmtId="10" fontId="18" fillId="4" borderId="10" xfId="4" applyNumberFormat="1" applyFont="1" applyFill="1" applyBorder="1" applyAlignment="1">
      <alignment horizontal="center" vertical="center"/>
    </xf>
    <xf numFmtId="10" fontId="18" fillId="4" borderId="12" xfId="4" applyNumberFormat="1" applyFont="1" applyFill="1" applyBorder="1" applyAlignment="1">
      <alignment horizontal="center" vertical="center"/>
    </xf>
    <xf numFmtId="0" fontId="50" fillId="4" borderId="91" xfId="7" applyFont="1" applyFill="1" applyBorder="1" applyAlignment="1">
      <alignment horizontal="center" vertical="center"/>
    </xf>
    <xf numFmtId="167" fontId="49" fillId="0" borderId="27" xfId="8" applyNumberFormat="1" applyFont="1" applyFill="1" applyBorder="1" applyAlignment="1">
      <alignment horizontal="center" vertical="center"/>
    </xf>
    <xf numFmtId="167" fontId="49" fillId="3" borderId="36" xfId="8" applyNumberFormat="1" applyFont="1" applyFill="1" applyBorder="1" applyAlignment="1">
      <alignment horizontal="center" vertical="center"/>
    </xf>
    <xf numFmtId="0" fontId="50" fillId="4" borderId="1" xfId="7" applyFont="1" applyFill="1" applyBorder="1" applyAlignment="1">
      <alignment horizontal="center" vertical="center"/>
    </xf>
    <xf numFmtId="0" fontId="50" fillId="4" borderId="2" xfId="7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0" fontId="4" fillId="0" borderId="0" xfId="5" applyAlignment="1">
      <alignment vertical="center"/>
    </xf>
    <xf numFmtId="0" fontId="15" fillId="0" borderId="0" xfId="5" applyFont="1" applyAlignment="1">
      <alignment vertical="center"/>
    </xf>
    <xf numFmtId="0" fontId="23" fillId="0" borderId="9" xfId="5" applyFont="1" applyBorder="1" applyAlignment="1">
      <alignment vertical="center"/>
    </xf>
    <xf numFmtId="10" fontId="24" fillId="0" borderId="9" xfId="9" applyNumberFormat="1" applyFont="1" applyBorder="1" applyAlignment="1">
      <alignment vertical="center"/>
    </xf>
    <xf numFmtId="0" fontId="23" fillId="11" borderId="9" xfId="5" applyFont="1" applyFill="1" applyBorder="1" applyAlignment="1">
      <alignment vertical="center"/>
    </xf>
    <xf numFmtId="10" fontId="24" fillId="10" borderId="9" xfId="9" applyNumberFormat="1" applyFont="1" applyFill="1" applyBorder="1" applyAlignment="1">
      <alignment vertical="center"/>
    </xf>
    <xf numFmtId="10" fontId="24" fillId="11" borderId="9" xfId="9" applyNumberFormat="1" applyFont="1" applyFill="1" applyBorder="1" applyAlignment="1">
      <alignment vertical="center"/>
    </xf>
    <xf numFmtId="0" fontId="4" fillId="0" borderId="0" xfId="5" applyAlignment="1">
      <alignment horizontal="center" vertical="center"/>
    </xf>
    <xf numFmtId="10" fontId="22" fillId="9" borderId="9" xfId="9" applyNumberFormat="1" applyFont="1" applyFill="1" applyBorder="1" applyAlignment="1">
      <alignment vertical="center"/>
    </xf>
    <xf numFmtId="10" fontId="22" fillId="8" borderId="9" xfId="9" applyNumberFormat="1" applyFont="1" applyFill="1" applyBorder="1" applyAlignment="1">
      <alignment vertical="center"/>
    </xf>
    <xf numFmtId="10" fontId="22" fillId="7" borderId="9" xfId="9" applyNumberFormat="1" applyFont="1" applyFill="1" applyBorder="1" applyAlignment="1">
      <alignment vertical="center"/>
    </xf>
    <xf numFmtId="0" fontId="15" fillId="0" borderId="0" xfId="5" applyFont="1" applyAlignment="1">
      <alignment vertical="center" wrapText="1"/>
    </xf>
    <xf numFmtId="10" fontId="15" fillId="0" borderId="0" xfId="9" applyNumberFormat="1" applyFont="1" applyAlignment="1">
      <alignment vertical="center"/>
    </xf>
    <xf numFmtId="0" fontId="46" fillId="0" borderId="68" xfId="5" applyFont="1" applyBorder="1" applyAlignment="1">
      <alignment vertical="center"/>
    </xf>
    <xf numFmtId="0" fontId="47" fillId="0" borderId="67" xfId="5" applyFont="1" applyBorder="1" applyAlignment="1">
      <alignment vertical="center" wrapText="1"/>
    </xf>
    <xf numFmtId="10" fontId="47" fillId="0" borderId="67" xfId="9" applyNumberFormat="1" applyFont="1" applyBorder="1" applyAlignment="1">
      <alignment vertical="center"/>
    </xf>
    <xf numFmtId="0" fontId="46" fillId="0" borderId="70" xfId="5" applyFont="1" applyBorder="1" applyAlignment="1">
      <alignment vertical="center"/>
    </xf>
    <xf numFmtId="0" fontId="46" fillId="0" borderId="71" xfId="5" applyFont="1" applyBorder="1" applyAlignment="1">
      <alignment vertical="center"/>
    </xf>
    <xf numFmtId="10" fontId="47" fillId="0" borderId="0" xfId="9" applyNumberFormat="1" applyFont="1" applyBorder="1" applyAlignment="1">
      <alignment vertical="center"/>
    </xf>
    <xf numFmtId="0" fontId="46" fillId="0" borderId="72" xfId="5" applyFont="1" applyBorder="1" applyAlignment="1">
      <alignment vertical="center"/>
    </xf>
    <xf numFmtId="16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0" fontId="7" fillId="0" borderId="0" xfId="4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165" fontId="21" fillId="0" borderId="0" xfId="7" applyNumberFormat="1" applyFont="1" applyBorder="1" applyAlignment="1">
      <alignment horizontal="left" vertical="center"/>
    </xf>
    <xf numFmtId="165" fontId="21" fillId="0" borderId="0" xfId="7" applyNumberFormat="1" applyFont="1" applyBorder="1" applyAlignment="1">
      <alignment horizontal="center" vertical="center"/>
    </xf>
    <xf numFmtId="0" fontId="21" fillId="0" borderId="0" xfId="7" applyNumberFormat="1" applyFont="1" applyBorder="1" applyAlignment="1">
      <alignment horizontal="center" vertical="center"/>
    </xf>
    <xf numFmtId="0" fontId="4" fillId="0" borderId="0" xfId="5" applyBorder="1" applyAlignment="1">
      <alignment vertical="center"/>
    </xf>
    <xf numFmtId="164" fontId="49" fillId="5" borderId="44" xfId="8" applyNumberFormat="1" applyFont="1" applyFill="1" applyBorder="1" applyAlignment="1">
      <alignment vertical="center"/>
    </xf>
    <xf numFmtId="164" fontId="49" fillId="5" borderId="3" xfId="8" applyNumberFormat="1" applyFont="1" applyFill="1" applyBorder="1" applyAlignment="1">
      <alignment vertical="center"/>
    </xf>
    <xf numFmtId="164" fontId="49" fillId="5" borderId="34" xfId="8" applyNumberFormat="1" applyFont="1" applyFill="1" applyBorder="1" applyAlignment="1">
      <alignment vertical="center"/>
    </xf>
    <xf numFmtId="164" fontId="49" fillId="6" borderId="27" xfId="8" applyNumberFormat="1" applyFont="1" applyFill="1" applyBorder="1" applyAlignment="1">
      <alignment vertical="center"/>
    </xf>
    <xf numFmtId="164" fontId="49" fillId="6" borderId="9" xfId="8" applyNumberFormat="1" applyFont="1" applyFill="1" applyBorder="1" applyAlignment="1">
      <alignment vertical="center"/>
    </xf>
    <xf numFmtId="164" fontId="49" fillId="6" borderId="15" xfId="8" applyNumberFormat="1" applyFont="1" applyFill="1" applyBorder="1" applyAlignment="1">
      <alignment vertical="center"/>
    </xf>
    <xf numFmtId="164" fontId="49" fillId="5" borderId="27" xfId="8" applyNumberFormat="1" applyFont="1" applyFill="1" applyBorder="1" applyAlignment="1">
      <alignment vertical="center"/>
    </xf>
    <xf numFmtId="164" fontId="49" fillId="5" borderId="9" xfId="8" applyNumberFormat="1" applyFont="1" applyFill="1" applyBorder="1" applyAlignment="1">
      <alignment vertical="center"/>
    </xf>
    <xf numFmtId="164" fontId="49" fillId="5" borderId="15" xfId="8" applyNumberFormat="1" applyFont="1" applyFill="1" applyBorder="1" applyAlignment="1">
      <alignment vertical="center"/>
    </xf>
    <xf numFmtId="164" fontId="49" fillId="5" borderId="36" xfId="8" applyNumberFormat="1" applyFont="1" applyFill="1" applyBorder="1" applyAlignment="1">
      <alignment vertical="center"/>
    </xf>
    <xf numFmtId="164" fontId="49" fillId="5" borderId="16" xfId="8" applyNumberFormat="1" applyFont="1" applyFill="1" applyBorder="1" applyAlignment="1">
      <alignment vertical="center"/>
    </xf>
    <xf numFmtId="164" fontId="49" fillId="5" borderId="17" xfId="8" applyNumberFormat="1" applyFont="1" applyFill="1" applyBorder="1" applyAlignment="1">
      <alignment vertical="center"/>
    </xf>
    <xf numFmtId="0" fontId="46" fillId="0" borderId="73" xfId="5" applyFont="1" applyBorder="1" applyAlignment="1">
      <alignment vertical="center"/>
    </xf>
    <xf numFmtId="0" fontId="20" fillId="0" borderId="62" xfId="5" applyFont="1" applyBorder="1" applyAlignment="1">
      <alignment vertical="center"/>
    </xf>
    <xf numFmtId="0" fontId="46" fillId="0" borderId="62" xfId="5" applyFont="1" applyBorder="1" applyAlignment="1">
      <alignment vertical="center"/>
    </xf>
    <xf numFmtId="0" fontId="46" fillId="0" borderId="74" xfId="5" applyFont="1" applyBorder="1" applyAlignment="1">
      <alignment vertical="center"/>
    </xf>
    <xf numFmtId="0" fontId="4" fillId="0" borderId="68" xfId="5" applyBorder="1" applyAlignment="1">
      <alignment vertical="center"/>
    </xf>
    <xf numFmtId="0" fontId="20" fillId="0" borderId="67" xfId="5" applyFont="1" applyBorder="1" applyAlignment="1">
      <alignment vertical="center"/>
    </xf>
    <xf numFmtId="0" fontId="4" fillId="0" borderId="67" xfId="5" applyBorder="1" applyAlignment="1">
      <alignment vertical="center"/>
    </xf>
    <xf numFmtId="0" fontId="4" fillId="0" borderId="70" xfId="5" applyBorder="1" applyAlignment="1">
      <alignment vertical="center"/>
    </xf>
    <xf numFmtId="0" fontId="4" fillId="0" borderId="71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4" fillId="0" borderId="72" xfId="5" applyBorder="1" applyAlignment="1">
      <alignment vertical="center"/>
    </xf>
    <xf numFmtId="0" fontId="4" fillId="0" borderId="0" xfId="5" applyBorder="1" applyAlignment="1">
      <alignment vertical="center" wrapText="1"/>
    </xf>
    <xf numFmtId="0" fontId="11" fillId="0" borderId="0" xfId="5" applyFont="1" applyBorder="1" applyAlignment="1">
      <alignment vertical="center"/>
    </xf>
    <xf numFmtId="0" fontId="3" fillId="0" borderId="0" xfId="5" applyFont="1" applyAlignment="1">
      <alignment vertical="center"/>
    </xf>
    <xf numFmtId="0" fontId="4" fillId="0" borderId="73" xfId="5" applyBorder="1" applyAlignment="1">
      <alignment vertical="center"/>
    </xf>
    <xf numFmtId="0" fontId="4" fillId="0" borderId="62" xfId="5" applyBorder="1" applyAlignment="1">
      <alignment vertical="center"/>
    </xf>
    <xf numFmtId="0" fontId="4" fillId="0" borderId="74" xfId="5" applyBorder="1" applyAlignment="1">
      <alignment vertical="center"/>
    </xf>
    <xf numFmtId="10" fontId="7" fillId="0" borderId="9" xfId="0" applyNumberFormat="1" applyFont="1" applyFill="1" applyBorder="1" applyAlignment="1">
      <alignment horizontal="center" vertical="center"/>
    </xf>
    <xf numFmtId="0" fontId="48" fillId="16" borderId="48" xfId="0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46" fillId="0" borderId="71" xfId="5" applyFont="1" applyFill="1" applyBorder="1" applyAlignment="1">
      <alignment vertical="center"/>
    </xf>
    <xf numFmtId="164" fontId="49" fillId="0" borderId="27" xfId="8" applyNumberFormat="1" applyFont="1" applyFill="1" applyBorder="1" applyAlignment="1">
      <alignment vertical="center"/>
    </xf>
    <xf numFmtId="164" fontId="49" fillId="0" borderId="9" xfId="8" applyNumberFormat="1" applyFont="1" applyFill="1" applyBorder="1" applyAlignment="1">
      <alignment vertical="center"/>
    </xf>
    <xf numFmtId="164" fontId="49" fillId="0" borderId="15" xfId="8" applyNumberFormat="1" applyFont="1" applyFill="1" applyBorder="1" applyAlignment="1">
      <alignment vertical="center"/>
    </xf>
    <xf numFmtId="0" fontId="46" fillId="0" borderId="72" xfId="5" applyFont="1" applyFill="1" applyBorder="1" applyAlignment="1">
      <alignment vertical="center"/>
    </xf>
    <xf numFmtId="0" fontId="4" fillId="0" borderId="0" xfId="5" applyFill="1" applyAlignment="1">
      <alignment vertical="center"/>
    </xf>
    <xf numFmtId="0" fontId="11" fillId="0" borderId="9" xfId="5" applyFont="1" applyFill="1" applyBorder="1" applyAlignment="1">
      <alignment horizontal="center" vertical="center"/>
    </xf>
    <xf numFmtId="166" fontId="9" fillId="0" borderId="33" xfId="7" applyNumberFormat="1" applyFont="1" applyFill="1" applyBorder="1" applyAlignment="1">
      <alignment horizontal="center" vertical="center" wrapText="1"/>
    </xf>
    <xf numFmtId="167" fontId="49" fillId="0" borderId="4" xfId="8" applyNumberFormat="1" applyFont="1" applyFill="1" applyBorder="1" applyAlignment="1">
      <alignment horizontal="center" vertical="center"/>
    </xf>
    <xf numFmtId="167" fontId="49" fillId="0" borderId="92" xfId="8" applyNumberFormat="1" applyFont="1" applyFill="1" applyBorder="1" applyAlignment="1">
      <alignment horizontal="center" vertical="center"/>
    </xf>
    <xf numFmtId="167" fontId="49" fillId="0" borderId="34" xfId="8" applyNumberFormat="1" applyFont="1" applyFill="1" applyBorder="1" applyAlignment="1">
      <alignment horizontal="center" vertical="center"/>
    </xf>
    <xf numFmtId="167" fontId="49" fillId="0" borderId="18" xfId="8" applyNumberFormat="1" applyFont="1" applyFill="1" applyBorder="1" applyAlignment="1">
      <alignment horizontal="center" vertical="center"/>
    </xf>
    <xf numFmtId="167" fontId="49" fillId="0" borderId="3" xfId="8" applyNumberFormat="1" applyFont="1" applyFill="1" applyBorder="1" applyAlignment="1">
      <alignment horizontal="center" vertical="center"/>
    </xf>
    <xf numFmtId="166" fontId="9" fillId="9" borderId="5" xfId="7" applyNumberFormat="1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left" vertical="top"/>
    </xf>
    <xf numFmtId="0" fontId="16" fillId="0" borderId="0" xfId="5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165" fontId="41" fillId="0" borderId="0" xfId="7" applyNumberFormat="1" applyFont="1" applyFill="1" applyBorder="1" applyAlignment="1">
      <alignment horizontal="left"/>
    </xf>
    <xf numFmtId="0" fontId="44" fillId="0" borderId="0" xfId="6" applyFont="1" applyFill="1" applyBorder="1" applyAlignment="1">
      <alignment horizontal="left"/>
    </xf>
    <xf numFmtId="0" fontId="9" fillId="4" borderId="10" xfId="0" applyFont="1" applyFill="1" applyBorder="1" applyAlignment="1" applyProtection="1">
      <alignment horizontal="center" vertical="center"/>
      <protection locked="0" hidden="1"/>
    </xf>
    <xf numFmtId="0" fontId="9" fillId="4" borderId="11" xfId="0" applyFont="1" applyFill="1" applyBorder="1" applyAlignment="1" applyProtection="1">
      <alignment horizontal="center" vertical="center"/>
      <protection locked="0" hidden="1"/>
    </xf>
    <xf numFmtId="0" fontId="9" fillId="4" borderId="12" xfId="0" applyFont="1" applyFill="1" applyBorder="1" applyAlignment="1" applyProtection="1">
      <alignment horizontal="center" vertical="center"/>
      <protection locked="0" hidden="1"/>
    </xf>
    <xf numFmtId="165" fontId="10" fillId="14" borderId="49" xfId="0" applyNumberFormat="1" applyFont="1" applyFill="1" applyBorder="1" applyAlignment="1">
      <alignment horizontal="center" vertical="center" wrapText="1"/>
    </xf>
    <xf numFmtId="0" fontId="6" fillId="14" borderId="53" xfId="0" applyFont="1" applyFill="1" applyBorder="1" applyAlignment="1">
      <alignment vertical="center"/>
    </xf>
    <xf numFmtId="0" fontId="6" fillId="14" borderId="55" xfId="0" applyFont="1" applyFill="1" applyBorder="1" applyAlignment="1">
      <alignment vertical="center"/>
    </xf>
    <xf numFmtId="0" fontId="9" fillId="14" borderId="50" xfId="0" applyFont="1" applyFill="1" applyBorder="1" applyAlignment="1">
      <alignment horizontal="center" wrapText="1"/>
    </xf>
    <xf numFmtId="0" fontId="9" fillId="14" borderId="51" xfId="0" applyFont="1" applyFill="1" applyBorder="1" applyAlignment="1">
      <alignment horizontal="center" wrapText="1"/>
    </xf>
    <xf numFmtId="0" fontId="9" fillId="14" borderId="52" xfId="0" applyFont="1" applyFill="1" applyBorder="1" applyAlignment="1">
      <alignment horizontal="center" wrapText="1"/>
    </xf>
    <xf numFmtId="10" fontId="9" fillId="14" borderId="11" xfId="0" applyNumberFormat="1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10" fontId="9" fillId="14" borderId="10" xfId="0" applyNumberFormat="1" applyFont="1" applyFill="1" applyBorder="1" applyAlignment="1">
      <alignment horizontal="center"/>
    </xf>
    <xf numFmtId="0" fontId="9" fillId="14" borderId="11" xfId="0" applyFont="1" applyFill="1" applyBorder="1" applyAlignment="1">
      <alignment horizontal="center"/>
    </xf>
    <xf numFmtId="0" fontId="9" fillId="14" borderId="54" xfId="0" applyFont="1" applyFill="1" applyBorder="1" applyAlignment="1">
      <alignment horizontal="center"/>
    </xf>
    <xf numFmtId="0" fontId="10" fillId="7" borderId="10" xfId="0" applyFont="1" applyFill="1" applyBorder="1" applyAlignment="1" applyProtection="1">
      <alignment horizontal="center" vertical="center"/>
      <protection locked="0" hidden="1"/>
    </xf>
    <xf numFmtId="0" fontId="10" fillId="7" borderId="11" xfId="0" applyFont="1" applyFill="1" applyBorder="1" applyAlignment="1" applyProtection="1">
      <alignment horizontal="center" vertical="center"/>
      <protection locked="0" hidden="1"/>
    </xf>
    <xf numFmtId="0" fontId="10" fillId="7" borderId="12" xfId="0" applyFont="1" applyFill="1" applyBorder="1" applyAlignment="1" applyProtection="1">
      <alignment horizontal="center" vertical="center"/>
      <protection locked="0" hidden="1"/>
    </xf>
    <xf numFmtId="165" fontId="9" fillId="0" borderId="46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5" fontId="9" fillId="0" borderId="30" xfId="0" applyNumberFormat="1" applyFont="1" applyBorder="1" applyAlignment="1">
      <alignment horizontal="center"/>
    </xf>
    <xf numFmtId="165" fontId="9" fillId="0" borderId="45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31" xfId="0" applyNumberFormat="1" applyFont="1" applyBorder="1" applyAlignment="1">
      <alignment horizontal="center"/>
    </xf>
    <xf numFmtId="165" fontId="9" fillId="0" borderId="47" xfId="0" applyNumberFormat="1" applyFont="1" applyBorder="1" applyAlignment="1">
      <alignment horizontal="center"/>
    </xf>
    <xf numFmtId="165" fontId="9" fillId="0" borderId="26" xfId="0" applyNumberFormat="1" applyFont="1" applyBorder="1" applyAlignment="1">
      <alignment horizontal="center"/>
    </xf>
    <xf numFmtId="165" fontId="9" fillId="0" borderId="32" xfId="0" applyNumberFormat="1" applyFont="1" applyBorder="1" applyAlignment="1">
      <alignment horizontal="center"/>
    </xf>
    <xf numFmtId="0" fontId="9" fillId="12" borderId="10" xfId="0" applyNumberFormat="1" applyFont="1" applyFill="1" applyBorder="1" applyAlignment="1" applyProtection="1">
      <alignment horizontal="center" vertical="center"/>
      <protection locked="0" hidden="1"/>
    </xf>
    <xf numFmtId="0" fontId="9" fillId="12" borderId="11" xfId="0" applyNumberFormat="1" applyFont="1" applyFill="1" applyBorder="1" applyAlignment="1" applyProtection="1">
      <alignment horizontal="center" vertical="center"/>
      <protection locked="0" hidden="1"/>
    </xf>
    <xf numFmtId="0" fontId="9" fillId="12" borderId="12" xfId="0" applyNumberFormat="1" applyFont="1" applyFill="1" applyBorder="1" applyAlignment="1" applyProtection="1">
      <alignment horizontal="center" vertical="center"/>
      <protection locked="0" hidden="1"/>
    </xf>
    <xf numFmtId="0" fontId="48" fillId="12" borderId="76" xfId="0" applyFont="1" applyFill="1" applyBorder="1" applyAlignment="1" applyProtection="1">
      <alignment horizontal="center" vertical="center"/>
      <protection locked="0" hidden="1"/>
    </xf>
    <xf numFmtId="0" fontId="48" fillId="12" borderId="77" xfId="0" applyFont="1" applyFill="1" applyBorder="1" applyAlignment="1" applyProtection="1">
      <alignment horizontal="center" vertical="center"/>
      <protection locked="0" hidden="1"/>
    </xf>
    <xf numFmtId="0" fontId="48" fillId="12" borderId="78" xfId="0" applyFont="1" applyFill="1" applyBorder="1" applyAlignment="1" applyProtection="1">
      <alignment horizontal="center" vertical="center"/>
      <protection locked="0" hidden="1"/>
    </xf>
    <xf numFmtId="0" fontId="48" fillId="7" borderId="76" xfId="0" applyFont="1" applyFill="1" applyBorder="1" applyAlignment="1" applyProtection="1">
      <alignment horizontal="center" vertical="center"/>
      <protection locked="0" hidden="1"/>
    </xf>
    <xf numFmtId="0" fontId="48" fillId="7" borderId="77" xfId="0" applyFont="1" applyFill="1" applyBorder="1" applyAlignment="1" applyProtection="1">
      <alignment horizontal="center" vertical="center"/>
      <protection locked="0" hidden="1"/>
    </xf>
    <xf numFmtId="0" fontId="48" fillId="7" borderId="78" xfId="0" applyFont="1" applyFill="1" applyBorder="1" applyAlignment="1" applyProtection="1">
      <alignment horizontal="center" vertical="center"/>
      <protection locked="0" hidden="1"/>
    </xf>
    <xf numFmtId="0" fontId="48" fillId="4" borderId="76" xfId="0" applyFont="1" applyFill="1" applyBorder="1" applyAlignment="1" applyProtection="1">
      <alignment horizontal="center" vertical="center"/>
      <protection locked="0" hidden="1"/>
    </xf>
    <xf numFmtId="0" fontId="48" fillId="4" borderId="77" xfId="0" applyFont="1" applyFill="1" applyBorder="1" applyAlignment="1" applyProtection="1">
      <alignment horizontal="center" vertical="center"/>
      <protection locked="0" hidden="1"/>
    </xf>
    <xf numFmtId="0" fontId="48" fillId="4" borderId="78" xfId="0" applyFont="1" applyFill="1" applyBorder="1" applyAlignment="1" applyProtection="1">
      <alignment horizontal="center" vertical="center"/>
      <protection locked="0" hidden="1"/>
    </xf>
    <xf numFmtId="0" fontId="50" fillId="4" borderId="10" xfId="7" applyFont="1" applyFill="1" applyBorder="1" applyAlignment="1">
      <alignment horizontal="center" vertical="center"/>
    </xf>
    <xf numFmtId="0" fontId="50" fillId="4" borderId="11" xfId="7" applyFont="1" applyFill="1" applyBorder="1" applyAlignment="1">
      <alignment horizontal="center" vertical="center"/>
    </xf>
    <xf numFmtId="0" fontId="50" fillId="4" borderId="12" xfId="7" applyFont="1" applyFill="1" applyBorder="1" applyAlignment="1">
      <alignment horizontal="center" vertical="center"/>
    </xf>
    <xf numFmtId="0" fontId="9" fillId="4" borderId="10" xfId="7" applyFont="1" applyFill="1" applyBorder="1" applyAlignment="1">
      <alignment horizontal="center" vertical="center"/>
    </xf>
    <xf numFmtId="0" fontId="9" fillId="4" borderId="11" xfId="7" applyFont="1" applyFill="1" applyBorder="1" applyAlignment="1">
      <alignment horizontal="center" vertical="center"/>
    </xf>
    <xf numFmtId="0" fontId="9" fillId="4" borderId="12" xfId="7" applyFont="1" applyFill="1" applyBorder="1" applyAlignment="1">
      <alignment horizontal="center" vertical="center"/>
    </xf>
    <xf numFmtId="165" fontId="18" fillId="0" borderId="79" xfId="0" applyNumberFormat="1" applyFont="1" applyBorder="1" applyAlignment="1">
      <alignment horizontal="center"/>
    </xf>
    <xf numFmtId="0" fontId="27" fillId="0" borderId="0" xfId="5" applyFont="1" applyAlignment="1">
      <alignment horizontal="center" vertical="top"/>
    </xf>
    <xf numFmtId="0" fontId="25" fillId="0" borderId="0" xfId="5" applyFont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25" fillId="0" borderId="0" xfId="5" applyFont="1" applyAlignment="1">
      <alignment horizontal="center" vertical="center"/>
    </xf>
    <xf numFmtId="165" fontId="18" fillId="0" borderId="79" xfId="0" applyNumberFormat="1" applyFont="1" applyBorder="1" applyAlignment="1">
      <alignment horizontal="center" vertical="center"/>
    </xf>
    <xf numFmtId="10" fontId="50" fillId="4" borderId="10" xfId="4" applyNumberFormat="1" applyFont="1" applyFill="1" applyBorder="1" applyAlignment="1">
      <alignment horizontal="center" vertical="center"/>
    </xf>
    <xf numFmtId="10" fontId="50" fillId="4" borderId="11" xfId="4" applyNumberFormat="1" applyFont="1" applyFill="1" applyBorder="1" applyAlignment="1">
      <alignment horizontal="center" vertical="center"/>
    </xf>
    <xf numFmtId="10" fontId="50" fillId="4" borderId="12" xfId="4" applyNumberFormat="1" applyFont="1" applyFill="1" applyBorder="1" applyAlignment="1">
      <alignment horizontal="center" vertical="center"/>
    </xf>
    <xf numFmtId="0" fontId="50" fillId="4" borderId="10" xfId="7" applyNumberFormat="1" applyFont="1" applyFill="1" applyBorder="1" applyAlignment="1">
      <alignment horizontal="center" vertical="center"/>
    </xf>
    <xf numFmtId="0" fontId="50" fillId="4" borderId="12" xfId="7" applyNumberFormat="1" applyFont="1" applyFill="1" applyBorder="1" applyAlignment="1">
      <alignment horizontal="center" vertical="center"/>
    </xf>
    <xf numFmtId="0" fontId="48" fillId="16" borderId="76" xfId="0" applyFont="1" applyFill="1" applyBorder="1" applyAlignment="1" applyProtection="1">
      <alignment horizontal="center" vertical="center"/>
      <protection locked="0" hidden="1"/>
    </xf>
    <xf numFmtId="0" fontId="48" fillId="16" borderId="77" xfId="0" applyFont="1" applyFill="1" applyBorder="1" applyAlignment="1" applyProtection="1">
      <alignment horizontal="center" vertical="center"/>
      <protection locked="0" hidden="1"/>
    </xf>
    <xf numFmtId="0" fontId="48" fillId="16" borderId="78" xfId="0" applyFont="1" applyFill="1" applyBorder="1" applyAlignment="1" applyProtection="1">
      <alignment horizontal="center" vertical="center"/>
      <protection locked="0" hidden="1"/>
    </xf>
    <xf numFmtId="165" fontId="8" fillId="0" borderId="9" xfId="0" applyNumberFormat="1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8" fillId="0" borderId="89" xfId="0" applyNumberFormat="1" applyFont="1" applyBorder="1" applyAlignment="1">
      <alignment horizontal="center" vertical="center" wrapText="1"/>
    </xf>
    <xf numFmtId="165" fontId="8" fillId="0" borderId="90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29" fillId="9" borderId="29" xfId="13" applyFont="1" applyFill="1" applyBorder="1" applyAlignment="1">
      <alignment horizontal="center" vertical="top"/>
    </xf>
    <xf numFmtId="0" fontId="29" fillId="9" borderId="30" xfId="13" applyFont="1" applyFill="1" applyBorder="1" applyAlignment="1">
      <alignment horizontal="center" vertical="top"/>
    </xf>
    <xf numFmtId="0" fontId="29" fillId="9" borderId="14" xfId="13" applyFont="1" applyFill="1" applyBorder="1" applyAlignment="1">
      <alignment horizontal="center"/>
    </xf>
    <xf numFmtId="0" fontId="29" fillId="9" borderId="32" xfId="13" applyFont="1" applyFill="1" applyBorder="1" applyAlignment="1">
      <alignment horizontal="center"/>
    </xf>
    <xf numFmtId="0" fontId="29" fillId="9" borderId="29" xfId="10" applyFont="1" applyFill="1" applyBorder="1" applyAlignment="1">
      <alignment horizontal="center" vertical="top"/>
    </xf>
    <xf numFmtId="0" fontId="29" fillId="9" borderId="30" xfId="10" applyFont="1" applyFill="1" applyBorder="1" applyAlignment="1">
      <alignment horizontal="center" vertical="top"/>
    </xf>
    <xf numFmtId="0" fontId="29" fillId="9" borderId="14" xfId="10" applyFont="1" applyFill="1" applyBorder="1" applyAlignment="1">
      <alignment horizontal="center"/>
    </xf>
    <xf numFmtId="0" fontId="29" fillId="9" borderId="32" xfId="10" applyFont="1" applyFill="1" applyBorder="1" applyAlignment="1">
      <alignment horizontal="center"/>
    </xf>
  </cellXfs>
  <cellStyles count="16">
    <cellStyle name="Comma" xfId="1" builtinId="3"/>
    <cellStyle name="Comma 2" xfId="8"/>
    <cellStyle name="Comma 3" xfId="15"/>
    <cellStyle name="Hyperlink" xfId="6" builtinId="8"/>
    <cellStyle name="Hyperlink 2" xfId="12"/>
    <cellStyle name="Normal" xfId="0" builtinId="0"/>
    <cellStyle name="Normal 2" xfId="2"/>
    <cellStyle name="Normal 2 2" xfId="7"/>
    <cellStyle name="Normal 3" xfId="3"/>
    <cellStyle name="Normal 4" xfId="5"/>
    <cellStyle name="Normal 5" xfId="10"/>
    <cellStyle name="Normal 6" xfId="13"/>
    <cellStyle name="Percent" xfId="4" builtinId="5"/>
    <cellStyle name="Percent 2" xfId="9"/>
    <cellStyle name="Percent 3" xfId="11"/>
    <cellStyle name="Percent 4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image" Target="../media/image7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Relationship Id="rId9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1</xdr:row>
      <xdr:rowOff>89806</xdr:rowOff>
    </xdr:from>
    <xdr:to>
      <xdr:col>12</xdr:col>
      <xdr:colOff>184149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8" y="229506"/>
          <a:ext cx="7835901" cy="78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95251</xdr:colOff>
      <xdr:row>258</xdr:row>
      <xdr:rowOff>26990</xdr:rowOff>
    </xdr:from>
    <xdr:to>
      <xdr:col>7</xdr:col>
      <xdr:colOff>117476</xdr:colOff>
      <xdr:row>259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48814040"/>
          <a:ext cx="4168775" cy="169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111816</xdr:colOff>
      <xdr:row>258</xdr:row>
      <xdr:rowOff>48868</xdr:rowOff>
    </xdr:from>
    <xdr:to>
      <xdr:col>11</xdr:col>
      <xdr:colOff>489259</xdr:colOff>
      <xdr:row>258</xdr:row>
      <xdr:rowOff>191743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9116" y="48835918"/>
          <a:ext cx="2434843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268</xdr:row>
      <xdr:rowOff>95250</xdr:rowOff>
    </xdr:from>
    <xdr:to>
      <xdr:col>10</xdr:col>
      <xdr:colOff>400050</xdr:colOff>
      <xdr:row>271</xdr:row>
      <xdr:rowOff>28575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2425" y="51161950"/>
          <a:ext cx="6492875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259</xdr:row>
      <xdr:rowOff>19050</xdr:rowOff>
    </xdr:from>
    <xdr:to>
      <xdr:col>11</xdr:col>
      <xdr:colOff>619125</xdr:colOff>
      <xdr:row>268</xdr:row>
      <xdr:rowOff>28574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9002950"/>
          <a:ext cx="7486650" cy="2092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521804</xdr:colOff>
      <xdr:row>267</xdr:row>
      <xdr:rowOff>126882</xdr:rowOff>
    </xdr:from>
    <xdr:to>
      <xdr:col>12</xdr:col>
      <xdr:colOff>646042</xdr:colOff>
      <xdr:row>272</xdr:row>
      <xdr:rowOff>122582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6504" y="51003082"/>
          <a:ext cx="841788" cy="112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148167</xdr:colOff>
      <xdr:row>1</xdr:row>
      <xdr:rowOff>296332</xdr:rowOff>
    </xdr:from>
    <xdr:to>
      <xdr:col>3</xdr:col>
      <xdr:colOff>1090083</xdr:colOff>
      <xdr:row>6</xdr:row>
      <xdr:rowOff>84666</xdr:rowOff>
    </xdr:to>
    <xdr:sp macro="" textlink="">
      <xdr:nvSpPr>
        <xdr:cNvPr id="2" name="Left Arrow 1"/>
        <xdr:cNvSpPr/>
      </xdr:nvSpPr>
      <xdr:spPr>
        <a:xfrm>
          <a:off x="5720292" y="582082"/>
          <a:ext cx="1551516" cy="940859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Please change the red color number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148167</xdr:colOff>
      <xdr:row>1</xdr:row>
      <xdr:rowOff>296332</xdr:rowOff>
    </xdr:from>
    <xdr:to>
      <xdr:col>3</xdr:col>
      <xdr:colOff>1090083</xdr:colOff>
      <xdr:row>6</xdr:row>
      <xdr:rowOff>84666</xdr:rowOff>
    </xdr:to>
    <xdr:sp macro="" textlink="">
      <xdr:nvSpPr>
        <xdr:cNvPr id="2" name="Left Arrow 1"/>
        <xdr:cNvSpPr/>
      </xdr:nvSpPr>
      <xdr:spPr>
        <a:xfrm>
          <a:off x="5720292" y="582082"/>
          <a:ext cx="1551516" cy="940859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Please change the red color number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148167</xdr:colOff>
      <xdr:row>1</xdr:row>
      <xdr:rowOff>296332</xdr:rowOff>
    </xdr:from>
    <xdr:to>
      <xdr:col>3</xdr:col>
      <xdr:colOff>1090083</xdr:colOff>
      <xdr:row>6</xdr:row>
      <xdr:rowOff>84666</xdr:rowOff>
    </xdr:to>
    <xdr:sp macro="" textlink="">
      <xdr:nvSpPr>
        <xdr:cNvPr id="2" name="Left Arrow 1"/>
        <xdr:cNvSpPr/>
      </xdr:nvSpPr>
      <xdr:spPr>
        <a:xfrm>
          <a:off x="5720292" y="582082"/>
          <a:ext cx="1551516" cy="940859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Please change the red color number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148167</xdr:colOff>
      <xdr:row>1</xdr:row>
      <xdr:rowOff>296332</xdr:rowOff>
    </xdr:from>
    <xdr:to>
      <xdr:col>3</xdr:col>
      <xdr:colOff>1090083</xdr:colOff>
      <xdr:row>6</xdr:row>
      <xdr:rowOff>84666</xdr:rowOff>
    </xdr:to>
    <xdr:sp macro="" textlink="">
      <xdr:nvSpPr>
        <xdr:cNvPr id="2" name="Left Arrow 1"/>
        <xdr:cNvSpPr/>
      </xdr:nvSpPr>
      <xdr:spPr>
        <a:xfrm>
          <a:off x="5720292" y="582082"/>
          <a:ext cx="1551516" cy="940859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Please change the red color number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148167</xdr:colOff>
      <xdr:row>1</xdr:row>
      <xdr:rowOff>296332</xdr:rowOff>
    </xdr:from>
    <xdr:to>
      <xdr:col>3</xdr:col>
      <xdr:colOff>1090083</xdr:colOff>
      <xdr:row>6</xdr:row>
      <xdr:rowOff>84666</xdr:rowOff>
    </xdr:to>
    <xdr:sp macro="" textlink="">
      <xdr:nvSpPr>
        <xdr:cNvPr id="2" name="Left Arrow 1"/>
        <xdr:cNvSpPr/>
      </xdr:nvSpPr>
      <xdr:spPr>
        <a:xfrm>
          <a:off x="5720292" y="582082"/>
          <a:ext cx="1551516" cy="940859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Please change the red color number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166691</xdr:colOff>
      <xdr:row>3</xdr:row>
      <xdr:rowOff>11907</xdr:rowOff>
    </xdr:from>
    <xdr:to>
      <xdr:col>6</xdr:col>
      <xdr:colOff>690566</xdr:colOff>
      <xdr:row>4</xdr:row>
      <xdr:rowOff>83344</xdr:rowOff>
    </xdr:to>
    <xdr:sp macro="" textlink="">
      <xdr:nvSpPr>
        <xdr:cNvPr id="2" name="Down Arrow 1"/>
        <xdr:cNvSpPr/>
      </xdr:nvSpPr>
      <xdr:spPr>
        <a:xfrm>
          <a:off x="3919541" y="0"/>
          <a:ext cx="523875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574523</xdr:colOff>
      <xdr:row>26</xdr:row>
      <xdr:rowOff>79374</xdr:rowOff>
    </xdr:from>
    <xdr:to>
      <xdr:col>6</xdr:col>
      <xdr:colOff>125488</xdr:colOff>
      <xdr:row>27</xdr:row>
      <xdr:rowOff>92980</xdr:rowOff>
    </xdr:to>
    <xdr:sp macro="" textlink="">
      <xdr:nvSpPr>
        <xdr:cNvPr id="3" name="TextBox 2"/>
        <xdr:cNvSpPr txBox="1"/>
      </xdr:nvSpPr>
      <xdr:spPr>
        <a:xfrm>
          <a:off x="3555848" y="3270249"/>
          <a:ext cx="322490" cy="4231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>
              <a:solidFill>
                <a:schemeClr val="tx2">
                  <a:lumMod val="40000"/>
                  <a:lumOff val="60000"/>
                </a:schemeClr>
              </a:solidFill>
            </a:rPr>
            <a:t>=</a:t>
          </a:r>
        </a:p>
      </xdr:txBody>
    </xdr:sp>
    <xdr:clientData/>
  </xdr:twoCellAnchor>
  <xdr:twoCellAnchor>
    <xdr:from>
      <xdr:col>8</xdr:col>
      <xdr:colOff>704551</xdr:colOff>
      <xdr:row>26</xdr:row>
      <xdr:rowOff>82771</xdr:rowOff>
    </xdr:from>
    <xdr:to>
      <xdr:col>9</xdr:col>
      <xdr:colOff>160266</xdr:colOff>
      <xdr:row>27</xdr:row>
      <xdr:rowOff>86173</xdr:rowOff>
    </xdr:to>
    <xdr:sp macro="" textlink="">
      <xdr:nvSpPr>
        <xdr:cNvPr id="4" name="TextBox 3"/>
        <xdr:cNvSpPr txBox="1"/>
      </xdr:nvSpPr>
      <xdr:spPr>
        <a:xfrm>
          <a:off x="6343351" y="3273646"/>
          <a:ext cx="417740" cy="412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=</a:t>
          </a:r>
        </a:p>
      </xdr:txBody>
    </xdr:sp>
    <xdr:clientData/>
  </xdr:twoCellAnchor>
  <xdr:twoCellAnchor>
    <xdr:from>
      <xdr:col>7</xdr:col>
      <xdr:colOff>281360</xdr:colOff>
      <xdr:row>26</xdr:row>
      <xdr:rowOff>73213</xdr:rowOff>
    </xdr:from>
    <xdr:to>
      <xdr:col>8</xdr:col>
      <xdr:colOff>898072</xdr:colOff>
      <xdr:row>27</xdr:row>
      <xdr:rowOff>13607</xdr:rowOff>
    </xdr:to>
    <xdr:sp macro="" textlink="">
      <xdr:nvSpPr>
        <xdr:cNvPr id="5" name="TextBox 4"/>
        <xdr:cNvSpPr txBox="1"/>
      </xdr:nvSpPr>
      <xdr:spPr>
        <a:xfrm>
          <a:off x="4958135" y="3264088"/>
          <a:ext cx="1578737" cy="349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200"/>
            <a:t>(                                 )</a:t>
          </a:r>
        </a:p>
      </xdr:txBody>
    </xdr:sp>
    <xdr:clientData/>
  </xdr:twoCellAnchor>
  <xdr:twoCellAnchor>
    <xdr:from>
      <xdr:col>4</xdr:col>
      <xdr:colOff>513426</xdr:colOff>
      <xdr:row>26</xdr:row>
      <xdr:rowOff>82268</xdr:rowOff>
    </xdr:from>
    <xdr:to>
      <xdr:col>5</xdr:col>
      <xdr:colOff>517072</xdr:colOff>
      <xdr:row>26</xdr:row>
      <xdr:rowOff>340178</xdr:rowOff>
    </xdr:to>
    <xdr:sp macro="" textlink="">
      <xdr:nvSpPr>
        <xdr:cNvPr id="6" name="TextBox 5"/>
        <xdr:cNvSpPr txBox="1"/>
      </xdr:nvSpPr>
      <xdr:spPr>
        <a:xfrm>
          <a:off x="2437476" y="3273143"/>
          <a:ext cx="1060921" cy="257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>
              <a:solidFill>
                <a:schemeClr val="tx2">
                  <a:lumMod val="40000"/>
                  <a:lumOff val="60000"/>
                </a:schemeClr>
              </a:solidFill>
            </a:rPr>
            <a:t>(                             )</a:t>
          </a:r>
        </a:p>
      </xdr:txBody>
    </xdr:sp>
    <xdr:clientData/>
  </xdr:twoCellAnchor>
  <xdr:twoCellAnchor editAs="oneCell">
    <xdr:from>
      <xdr:col>1</xdr:col>
      <xdr:colOff>23813</xdr:colOff>
      <xdr:row>12</xdr:row>
      <xdr:rowOff>59532</xdr:rowOff>
    </xdr:from>
    <xdr:to>
      <xdr:col>18</xdr:col>
      <xdr:colOff>71437</xdr:colOff>
      <xdr:row>16</xdr:row>
      <xdr:rowOff>2382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3" y="59532"/>
          <a:ext cx="10706099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163285</xdr:colOff>
      <xdr:row>308</xdr:row>
      <xdr:rowOff>136071</xdr:rowOff>
    </xdr:from>
    <xdr:to>
      <xdr:col>11</xdr:col>
      <xdr:colOff>993321</xdr:colOff>
      <xdr:row>316</xdr:row>
      <xdr:rowOff>168620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610" y="16261896"/>
          <a:ext cx="9221561" cy="1366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104321</xdr:colOff>
      <xdr:row>310</xdr:row>
      <xdr:rowOff>77105</xdr:rowOff>
    </xdr:from>
    <xdr:to>
      <xdr:col>12</xdr:col>
      <xdr:colOff>1022045</xdr:colOff>
      <xdr:row>317</xdr:row>
      <xdr:rowOff>60190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396" y="16393430"/>
          <a:ext cx="917724" cy="1316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204107</xdr:colOff>
      <xdr:row>271</xdr:row>
      <xdr:rowOff>108857</xdr:rowOff>
    </xdr:from>
    <xdr:to>
      <xdr:col>12</xdr:col>
      <xdr:colOff>1061359</xdr:colOff>
      <xdr:row>307</xdr:row>
      <xdr:rowOff>136989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432" y="12481832"/>
          <a:ext cx="10287002" cy="3590481"/>
        </a:xfrm>
        <a:prstGeom prst="rect">
          <a:avLst/>
        </a:prstGeom>
      </xdr:spPr>
    </xdr:pic>
    <xdr:clientData/>
  </xdr:twoCellAnchor>
  <xdr:twoCellAnchor editAs="oneCell">
    <xdr:from>
      <xdr:col>12</xdr:col>
      <xdr:colOff>151191</xdr:colOff>
      <xdr:row>308</xdr:row>
      <xdr:rowOff>13607</xdr:rowOff>
    </xdr:from>
    <xdr:to>
      <xdr:col>12</xdr:col>
      <xdr:colOff>902607</xdr:colOff>
      <xdr:row>310</xdr:row>
      <xdr:rowOff>40821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5266" y="16139432"/>
          <a:ext cx="751416" cy="217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166691</xdr:colOff>
      <xdr:row>3</xdr:row>
      <xdr:rowOff>11907</xdr:rowOff>
    </xdr:from>
    <xdr:to>
      <xdr:col>6</xdr:col>
      <xdr:colOff>690566</xdr:colOff>
      <xdr:row>4</xdr:row>
      <xdr:rowOff>83344</xdr:rowOff>
    </xdr:to>
    <xdr:sp macro="" textlink="">
      <xdr:nvSpPr>
        <xdr:cNvPr id="2" name="Down Arrow 1"/>
        <xdr:cNvSpPr/>
      </xdr:nvSpPr>
      <xdr:spPr>
        <a:xfrm>
          <a:off x="6497641" y="805657"/>
          <a:ext cx="523875" cy="43338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23814</xdr:colOff>
      <xdr:row>12</xdr:row>
      <xdr:rowOff>40247</xdr:rowOff>
    </xdr:from>
    <xdr:to>
      <xdr:col>6</xdr:col>
      <xdr:colOff>370969</xdr:colOff>
      <xdr:row>17</xdr:row>
      <xdr:rowOff>2384</xdr:rowOff>
    </xdr:to>
    <xdr:pic>
      <xdr:nvPicPr>
        <xdr:cNvPr id="5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60351" b="220"/>
        <a:stretch/>
      </xdr:blipFill>
      <xdr:spPr bwMode="auto">
        <a:xfrm>
          <a:off x="238462" y="858592"/>
          <a:ext cx="4336222" cy="1008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535779</xdr:colOff>
      <xdr:row>164</xdr:row>
      <xdr:rowOff>214312</xdr:rowOff>
    </xdr:from>
    <xdr:to>
      <xdr:col>12</xdr:col>
      <xdr:colOff>952500</xdr:colOff>
      <xdr:row>166</xdr:row>
      <xdr:rowOff>142875</xdr:rowOff>
    </xdr:to>
    <xdr:sp macro="" textlink="">
      <xdr:nvSpPr>
        <xdr:cNvPr id="8" name="TextBox 7"/>
        <xdr:cNvSpPr txBox="1"/>
      </xdr:nvSpPr>
      <xdr:spPr>
        <a:xfrm>
          <a:off x="9715498" y="18133218"/>
          <a:ext cx="1393033" cy="428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2000" b="1">
            <a:solidFill>
              <a:schemeClr val="accent4">
                <a:lumMod val="50000"/>
              </a:schemeClr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1</xdr:col>
      <xdr:colOff>374040</xdr:colOff>
      <xdr:row>175</xdr:row>
      <xdr:rowOff>24498</xdr:rowOff>
    </xdr:from>
    <xdr:to>
      <xdr:col>10</xdr:col>
      <xdr:colOff>486526</xdr:colOff>
      <xdr:row>179</xdr:row>
      <xdr:rowOff>78963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826" y="21024855"/>
          <a:ext cx="8370510" cy="780180"/>
        </a:xfrm>
        <a:prstGeom prst="rect">
          <a:avLst/>
        </a:prstGeom>
      </xdr:spPr>
    </xdr:pic>
    <xdr:clientData/>
  </xdr:twoCellAnchor>
  <xdr:twoCellAnchor editAs="oneCell">
    <xdr:from>
      <xdr:col>1</xdr:col>
      <xdr:colOff>518692</xdr:colOff>
      <xdr:row>166</xdr:row>
      <xdr:rowOff>53655</xdr:rowOff>
    </xdr:from>
    <xdr:to>
      <xdr:col>9</xdr:col>
      <xdr:colOff>917375</xdr:colOff>
      <xdr:row>174</xdr:row>
      <xdr:rowOff>44585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5478" y="19602584"/>
          <a:ext cx="7672457" cy="1442357"/>
        </a:xfrm>
        <a:prstGeom prst="rect">
          <a:avLst/>
        </a:prstGeom>
      </xdr:spPr>
    </xdr:pic>
    <xdr:clientData/>
  </xdr:twoCellAnchor>
  <xdr:twoCellAnchor editAs="oneCell">
    <xdr:from>
      <xdr:col>1</xdr:col>
      <xdr:colOff>469105</xdr:colOff>
      <xdr:row>155</xdr:row>
      <xdr:rowOff>32701</xdr:rowOff>
    </xdr:from>
    <xdr:to>
      <xdr:col>10</xdr:col>
      <xdr:colOff>1889</xdr:colOff>
      <xdr:row>156</xdr:row>
      <xdr:rowOff>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3753" y="13622595"/>
          <a:ext cx="7456794" cy="168533"/>
        </a:xfrm>
        <a:prstGeom prst="rect">
          <a:avLst/>
        </a:prstGeom>
      </xdr:spPr>
    </xdr:pic>
    <xdr:clientData/>
  </xdr:twoCellAnchor>
  <xdr:twoCellAnchor editAs="oneCell">
    <xdr:from>
      <xdr:col>10</xdr:col>
      <xdr:colOff>225043</xdr:colOff>
      <xdr:row>155</xdr:row>
      <xdr:rowOff>26832</xdr:rowOff>
    </xdr:from>
    <xdr:to>
      <xdr:col>12</xdr:col>
      <xdr:colOff>821924</xdr:colOff>
      <xdr:row>156</xdr:row>
      <xdr:rowOff>13418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448740" y="13616726"/>
          <a:ext cx="2404201" cy="187817"/>
        </a:xfrm>
        <a:prstGeom prst="rect">
          <a:avLst/>
        </a:prstGeom>
      </xdr:spPr>
    </xdr:pic>
    <xdr:clientData/>
  </xdr:twoCellAnchor>
  <xdr:twoCellAnchor editAs="oneCell">
    <xdr:from>
      <xdr:col>1</xdr:col>
      <xdr:colOff>483393</xdr:colOff>
      <xdr:row>155</xdr:row>
      <xdr:rowOff>185738</xdr:rowOff>
    </xdr:from>
    <xdr:to>
      <xdr:col>6</xdr:col>
      <xdr:colOff>920524</xdr:colOff>
      <xdr:row>156</xdr:row>
      <xdr:rowOff>174403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8041" y="13775632"/>
          <a:ext cx="4470648" cy="189896"/>
        </a:xfrm>
        <a:prstGeom prst="rect">
          <a:avLst/>
        </a:prstGeom>
      </xdr:spPr>
    </xdr:pic>
    <xdr:clientData/>
  </xdr:twoCellAnchor>
  <xdr:twoCellAnchor editAs="oneCell">
    <xdr:from>
      <xdr:col>9</xdr:col>
      <xdr:colOff>924462</xdr:colOff>
      <xdr:row>166</xdr:row>
      <xdr:rowOff>34209</xdr:rowOff>
    </xdr:from>
    <xdr:to>
      <xdr:col>12</xdr:col>
      <xdr:colOff>829559</xdr:colOff>
      <xdr:row>167</xdr:row>
      <xdr:rowOff>177041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7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8168828" y="15529103"/>
          <a:ext cx="2691748" cy="330649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167</xdr:row>
      <xdr:rowOff>161924</xdr:rowOff>
    </xdr:from>
    <xdr:to>
      <xdr:col>12</xdr:col>
      <xdr:colOff>530985</xdr:colOff>
      <xdr:row>174</xdr:row>
      <xdr:rowOff>169333</xdr:rowOff>
    </xdr:to>
    <xdr:pic>
      <xdr:nvPicPr>
        <xdr:cNvPr id="20" name="Picture 19" descr="b22ec955-c550-40c5-a49f-907a9a1a725d@muamalat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4992349"/>
          <a:ext cx="2493135" cy="1131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348804</xdr:colOff>
      <xdr:row>12</xdr:row>
      <xdr:rowOff>120740</xdr:rowOff>
    </xdr:from>
    <xdr:to>
      <xdr:col>12</xdr:col>
      <xdr:colOff>684190</xdr:colOff>
      <xdr:row>16</xdr:row>
      <xdr:rowOff>119385</xdr:rowOff>
    </xdr:to>
    <xdr:sp macro="" textlink="">
      <xdr:nvSpPr>
        <xdr:cNvPr id="21" name="TextBox 8"/>
        <xdr:cNvSpPr txBox="1"/>
      </xdr:nvSpPr>
      <xdr:spPr>
        <a:xfrm>
          <a:off x="4655177" y="120740"/>
          <a:ext cx="6211372" cy="84382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chemeClr val="bg1"/>
              </a:solidFill>
            </a:rPr>
            <a:t>JADUAL ANSURAN BULANAN/MONTHLY INSTALMENT TABLE</a:t>
          </a:r>
        </a:p>
        <a:p>
          <a:r>
            <a:rPr lang="en-US" sz="1200">
              <a:solidFill>
                <a:schemeClr val="bg1"/>
              </a:solidFill>
            </a:rPr>
            <a:t>KADAR TERAPUNG/FLOATING RATE (GR8 CAMPAIGN)</a:t>
          </a:r>
        </a:p>
        <a:p>
          <a:r>
            <a:rPr lang="en-US" sz="1200">
              <a:solidFill>
                <a:schemeClr val="bg1"/>
              </a:solidFill>
            </a:rPr>
            <a:t>CASH-</a:t>
          </a:r>
          <a:r>
            <a:rPr lang="en-US" sz="1200" i="1">
              <a:solidFill>
                <a:schemeClr val="bg1"/>
              </a:solidFill>
            </a:rPr>
            <a:t>i</a:t>
          </a:r>
          <a:r>
            <a:rPr lang="en-US" sz="1200">
              <a:solidFill>
                <a:schemeClr val="bg1"/>
              </a:solidFill>
            </a:rPr>
            <a:t> MUAMALAT/CASH-</a:t>
          </a:r>
          <a:r>
            <a:rPr lang="en-US" sz="1200" i="1">
              <a:solidFill>
                <a:schemeClr val="bg1"/>
              </a:solidFill>
            </a:rPr>
            <a:t>i</a:t>
          </a:r>
          <a:r>
            <a:rPr lang="en-US" sz="1200">
              <a:solidFill>
                <a:schemeClr val="bg1"/>
              </a:solidFill>
            </a:rPr>
            <a:t> MUAMALAT PRO/CASH-</a:t>
          </a:r>
          <a:r>
            <a:rPr lang="en-US" sz="1200" i="1">
              <a:solidFill>
                <a:schemeClr val="bg1"/>
              </a:solidFill>
            </a:rPr>
            <a:t>i </a:t>
          </a:r>
          <a:r>
            <a:rPr lang="en-US" sz="1200">
              <a:solidFill>
                <a:schemeClr val="bg1"/>
              </a:solidFill>
            </a:rPr>
            <a:t>MUAMALAT PRESTIGE/CASH-</a:t>
          </a:r>
          <a:r>
            <a:rPr lang="en-US" sz="1200" i="1">
              <a:solidFill>
                <a:schemeClr val="bg1"/>
              </a:solidFill>
            </a:rPr>
            <a:t>i</a:t>
          </a:r>
          <a:r>
            <a:rPr lang="en-US" sz="1200">
              <a:solidFill>
                <a:schemeClr val="bg1"/>
              </a:solidFill>
            </a:rPr>
            <a:t> MUAMALAT PRESTIGE T20</a:t>
          </a:r>
        </a:p>
      </xdr:txBody>
    </xdr:sp>
    <xdr:clientData/>
  </xdr:twoCellAnchor>
  <xdr:twoCellAnchor editAs="oneCell">
    <xdr:from>
      <xdr:col>1</xdr:col>
      <xdr:colOff>507096</xdr:colOff>
      <xdr:row>156</xdr:row>
      <xdr:rowOff>194127</xdr:rowOff>
    </xdr:from>
    <xdr:to>
      <xdr:col>10</xdr:col>
      <xdr:colOff>252794</xdr:colOff>
      <xdr:row>165</xdr:row>
      <xdr:rowOff>178091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882" y="17910627"/>
          <a:ext cx="8003722" cy="16349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148167</xdr:colOff>
      <xdr:row>1</xdr:row>
      <xdr:rowOff>296332</xdr:rowOff>
    </xdr:from>
    <xdr:to>
      <xdr:col>3</xdr:col>
      <xdr:colOff>1090083</xdr:colOff>
      <xdr:row>6</xdr:row>
      <xdr:rowOff>84666</xdr:rowOff>
    </xdr:to>
    <xdr:sp macro="" textlink="">
      <xdr:nvSpPr>
        <xdr:cNvPr id="2" name="Left Arrow 1"/>
        <xdr:cNvSpPr/>
      </xdr:nvSpPr>
      <xdr:spPr>
        <a:xfrm>
          <a:off x="5720292" y="582082"/>
          <a:ext cx="1551516" cy="940859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Please change the red color number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148167</xdr:colOff>
      <xdr:row>1</xdr:row>
      <xdr:rowOff>296332</xdr:rowOff>
    </xdr:from>
    <xdr:to>
      <xdr:col>3</xdr:col>
      <xdr:colOff>1090083</xdr:colOff>
      <xdr:row>6</xdr:row>
      <xdr:rowOff>84666</xdr:rowOff>
    </xdr:to>
    <xdr:sp macro="" textlink="">
      <xdr:nvSpPr>
        <xdr:cNvPr id="2" name="Left Arrow 1"/>
        <xdr:cNvSpPr/>
      </xdr:nvSpPr>
      <xdr:spPr>
        <a:xfrm>
          <a:off x="5720292" y="582082"/>
          <a:ext cx="1551516" cy="940859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Please change the red color number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148167</xdr:colOff>
      <xdr:row>1</xdr:row>
      <xdr:rowOff>296332</xdr:rowOff>
    </xdr:from>
    <xdr:to>
      <xdr:col>3</xdr:col>
      <xdr:colOff>1090083</xdr:colOff>
      <xdr:row>6</xdr:row>
      <xdr:rowOff>84666</xdr:rowOff>
    </xdr:to>
    <xdr:sp macro="" textlink="">
      <xdr:nvSpPr>
        <xdr:cNvPr id="2" name="Left Arrow 1"/>
        <xdr:cNvSpPr/>
      </xdr:nvSpPr>
      <xdr:spPr>
        <a:xfrm>
          <a:off x="5720292" y="582082"/>
          <a:ext cx="1551516" cy="940859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Please change the red color number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148167</xdr:colOff>
      <xdr:row>1</xdr:row>
      <xdr:rowOff>296332</xdr:rowOff>
    </xdr:from>
    <xdr:to>
      <xdr:col>3</xdr:col>
      <xdr:colOff>1090083</xdr:colOff>
      <xdr:row>6</xdr:row>
      <xdr:rowOff>84666</xdr:rowOff>
    </xdr:to>
    <xdr:sp macro="" textlink="">
      <xdr:nvSpPr>
        <xdr:cNvPr id="2" name="Left Arrow 1"/>
        <xdr:cNvSpPr/>
      </xdr:nvSpPr>
      <xdr:spPr>
        <a:xfrm>
          <a:off x="5720292" y="582082"/>
          <a:ext cx="1551516" cy="940859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Please change the red color number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148167</xdr:colOff>
      <xdr:row>1</xdr:row>
      <xdr:rowOff>296332</xdr:rowOff>
    </xdr:from>
    <xdr:to>
      <xdr:col>3</xdr:col>
      <xdr:colOff>1090083</xdr:colOff>
      <xdr:row>6</xdr:row>
      <xdr:rowOff>84666</xdr:rowOff>
    </xdr:to>
    <xdr:sp macro="" textlink="">
      <xdr:nvSpPr>
        <xdr:cNvPr id="2" name="Left Arrow 1"/>
        <xdr:cNvSpPr/>
      </xdr:nvSpPr>
      <xdr:spPr>
        <a:xfrm>
          <a:off x="5720292" y="582082"/>
          <a:ext cx="1551516" cy="940859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Please change the red color number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148167</xdr:colOff>
      <xdr:row>1</xdr:row>
      <xdr:rowOff>296332</xdr:rowOff>
    </xdr:from>
    <xdr:to>
      <xdr:col>3</xdr:col>
      <xdr:colOff>1090083</xdr:colOff>
      <xdr:row>6</xdr:row>
      <xdr:rowOff>84666</xdr:rowOff>
    </xdr:to>
    <xdr:sp macro="" textlink="">
      <xdr:nvSpPr>
        <xdr:cNvPr id="2" name="Left Arrow 1"/>
        <xdr:cNvSpPr/>
      </xdr:nvSpPr>
      <xdr:spPr>
        <a:xfrm>
          <a:off x="5720292" y="582082"/>
          <a:ext cx="1551516" cy="940859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Please change the red color number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OD@fixed%20Rate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SOD@fixed%20Rate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SOD@fixed%20Rate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SOD@fixed%20Rate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SOD@fixed%20Rat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OD@fixed%20Rat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OD@fixed%20Rat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OD@fixed%20Rat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OD@fixed%20Rat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OD@fixed%20Rat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OD@fixed%20R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80"/>
  <sheetViews>
    <sheetView showGridLines="0" view="pageBreakPreview" topLeftCell="A10" zoomScaleNormal="100" zoomScaleSheetLayoutView="100" workbookViewId="0">
      <selection activeCell="D15" sqref="D15:G15"/>
    </sheetView>
  </sheetViews>
  <sheetFormatPr defaultColWidth="12" defaultRowHeight="12.75" x14ac:dyDescent="0.2"/>
  <cols>
    <col min="1" max="1" width="2.42578125" style="1" customWidth="1"/>
    <col min="2" max="2" width="2.140625" style="1" customWidth="1"/>
    <col min="3" max="3" width="12.5703125" style="3" customWidth="1"/>
    <col min="4" max="4" width="10.5703125" style="2" customWidth="1"/>
    <col min="5" max="5" width="10.85546875" style="2" customWidth="1"/>
    <col min="6" max="6" width="11.42578125" style="2" customWidth="1"/>
    <col min="7" max="7" width="11.85546875" style="2" customWidth="1"/>
    <col min="8" max="8" width="10.7109375" style="2" customWidth="1"/>
    <col min="9" max="9" width="10.28515625" style="2" customWidth="1"/>
    <col min="10" max="10" width="9.42578125" style="2" customWidth="1"/>
    <col min="11" max="11" width="9.7109375" style="1" customWidth="1"/>
    <col min="12" max="12" width="10.28515625" style="1" customWidth="1"/>
    <col min="13" max="13" width="10.7109375" style="1" customWidth="1"/>
    <col min="14" max="14" width="4.5703125" style="1" customWidth="1"/>
    <col min="15" max="15" width="6.42578125" style="10" customWidth="1"/>
    <col min="16" max="16" width="22.28515625" style="1" customWidth="1"/>
    <col min="17" max="17" width="29" style="1" customWidth="1"/>
    <col min="18" max="18" width="13.140625" style="1" customWidth="1"/>
    <col min="19" max="19" width="7.85546875" style="1" customWidth="1"/>
    <col min="20" max="20" width="5.7109375" style="1" customWidth="1"/>
    <col min="21" max="21" width="14.7109375" style="1" customWidth="1"/>
    <col min="22" max="22" width="28.5703125" style="1" customWidth="1"/>
    <col min="23" max="23" width="4" style="1" customWidth="1"/>
    <col min="24" max="24" width="2.28515625" style="1" customWidth="1"/>
    <col min="25" max="25" width="2.140625" style="1" customWidth="1"/>
    <col min="26" max="16384" width="12" style="1"/>
  </cols>
  <sheetData>
    <row r="1" spans="2:24" ht="11.25" customHeight="1" thickBot="1" x14ac:dyDescent="0.25"/>
    <row r="2" spans="2:24" ht="13.5" thickBot="1" x14ac:dyDescent="0.25">
      <c r="B2" s="122"/>
      <c r="C2" s="123"/>
      <c r="D2" s="124"/>
      <c r="E2" s="124"/>
      <c r="F2" s="124"/>
      <c r="G2" s="124"/>
      <c r="H2" s="124"/>
      <c r="I2" s="124"/>
      <c r="J2" s="124"/>
      <c r="K2" s="125"/>
      <c r="L2" s="125"/>
      <c r="M2" s="125"/>
      <c r="N2" s="125"/>
      <c r="O2" s="126"/>
      <c r="P2" s="125"/>
      <c r="Q2" s="125"/>
      <c r="R2" s="125"/>
      <c r="S2" s="125"/>
      <c r="T2" s="125"/>
      <c r="U2" s="125"/>
      <c r="V2" s="125"/>
      <c r="W2" s="125"/>
      <c r="X2" s="127"/>
    </row>
    <row r="3" spans="2:24" s="4" customFormat="1" ht="15.75" x14ac:dyDescent="0.25">
      <c r="B3" s="128"/>
      <c r="C3" s="456" t="s">
        <v>3</v>
      </c>
      <c r="D3" s="457"/>
      <c r="E3" s="457"/>
      <c r="F3" s="457"/>
      <c r="G3" s="457"/>
      <c r="H3" s="457"/>
      <c r="I3" s="457"/>
      <c r="J3" s="457"/>
      <c r="K3" s="457"/>
      <c r="L3" s="457"/>
      <c r="M3" s="458"/>
      <c r="O3" s="9"/>
      <c r="V3" s="1"/>
      <c r="X3" s="129"/>
    </row>
    <row r="4" spans="2:24" s="4" customFormat="1" ht="15.75" x14ac:dyDescent="0.25">
      <c r="B4" s="128"/>
      <c r="C4" s="459" t="s">
        <v>93</v>
      </c>
      <c r="D4" s="460"/>
      <c r="E4" s="460"/>
      <c r="F4" s="460"/>
      <c r="G4" s="460"/>
      <c r="H4" s="460"/>
      <c r="I4" s="460"/>
      <c r="J4" s="460"/>
      <c r="K4" s="460"/>
      <c r="L4" s="460"/>
      <c r="M4" s="461"/>
      <c r="O4" s="9"/>
      <c r="U4" s="1" t="s">
        <v>31</v>
      </c>
      <c r="V4" s="33" t="s">
        <v>34</v>
      </c>
      <c r="W4" s="48" t="s">
        <v>85</v>
      </c>
      <c r="X4" s="130"/>
    </row>
    <row r="5" spans="2:24" ht="16.5" thickBot="1" x14ac:dyDescent="0.3">
      <c r="B5" s="131"/>
      <c r="C5" s="462" t="s">
        <v>4</v>
      </c>
      <c r="D5" s="463"/>
      <c r="E5" s="463"/>
      <c r="F5" s="463"/>
      <c r="G5" s="463"/>
      <c r="H5" s="463"/>
      <c r="I5" s="463"/>
      <c r="J5" s="463"/>
      <c r="K5" s="463"/>
      <c r="L5" s="463"/>
      <c r="M5" s="464"/>
      <c r="P5" s="22"/>
      <c r="Q5" s="22"/>
      <c r="V5" s="33" t="s">
        <v>33</v>
      </c>
      <c r="W5" s="49" t="s">
        <v>86</v>
      </c>
      <c r="X5" s="130"/>
    </row>
    <row r="6" spans="2:24" ht="10.5" customHeight="1" x14ac:dyDescent="0.25">
      <c r="B6" s="1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P6" s="22"/>
      <c r="Q6" s="22"/>
      <c r="V6" s="33" t="s">
        <v>35</v>
      </c>
      <c r="W6" s="49" t="s">
        <v>84</v>
      </c>
      <c r="X6" s="130"/>
    </row>
    <row r="7" spans="2:24" ht="16.5" thickBot="1" x14ac:dyDescent="0.3">
      <c r="B7" s="131"/>
      <c r="C7" s="331" t="s">
        <v>10</v>
      </c>
      <c r="D7" s="331"/>
      <c r="E7" s="331"/>
      <c r="F7" s="331"/>
      <c r="G7" s="331"/>
      <c r="H7" s="331"/>
      <c r="I7" s="331"/>
      <c r="J7" s="331"/>
      <c r="K7" s="463" t="s">
        <v>121</v>
      </c>
      <c r="L7" s="463"/>
      <c r="M7" s="463"/>
      <c r="P7" s="22"/>
      <c r="Q7" s="22"/>
      <c r="W7" s="49"/>
      <c r="X7" s="132"/>
    </row>
    <row r="8" spans="2:24" ht="16.5" thickBot="1" x14ac:dyDescent="0.3">
      <c r="B8" s="131"/>
      <c r="C8" s="218">
        <v>1</v>
      </c>
      <c r="D8" s="211"/>
      <c r="E8" s="211" t="s">
        <v>5</v>
      </c>
      <c r="F8" s="211"/>
      <c r="G8" s="211"/>
      <c r="H8" s="211"/>
      <c r="I8" s="211"/>
      <c r="J8" s="333"/>
      <c r="K8" s="465" t="s">
        <v>34</v>
      </c>
      <c r="L8" s="466"/>
      <c r="M8" s="467"/>
      <c r="N8" s="10" t="str">
        <f>VLOOKUP(K8,$V$4:$W$6,2,0)</f>
        <v>P2</v>
      </c>
      <c r="P8" s="22"/>
      <c r="Q8" s="22"/>
      <c r="T8" s="21"/>
      <c r="U8" s="1" t="s">
        <v>32</v>
      </c>
      <c r="V8" s="1" t="s">
        <v>36</v>
      </c>
      <c r="W8" s="49" t="s">
        <v>87</v>
      </c>
      <c r="X8" s="130"/>
    </row>
    <row r="9" spans="2:24" ht="13.5" thickBot="1" x14ac:dyDescent="0.25">
      <c r="B9" s="131"/>
      <c r="C9" s="219"/>
      <c r="D9" s="220"/>
      <c r="E9" s="220"/>
      <c r="F9" s="220"/>
      <c r="G9" s="220"/>
      <c r="H9" s="220"/>
      <c r="I9" s="22"/>
      <c r="J9" s="220"/>
      <c r="K9" s="22"/>
      <c r="L9" s="22"/>
      <c r="M9" s="22"/>
      <c r="N9" s="106"/>
      <c r="V9" s="1" t="s">
        <v>91</v>
      </c>
      <c r="W9" s="49" t="s">
        <v>88</v>
      </c>
      <c r="X9" s="130"/>
    </row>
    <row r="10" spans="2:24" ht="16.5" thickBot="1" x14ac:dyDescent="0.3">
      <c r="B10" s="131"/>
      <c r="C10" s="221">
        <v>2</v>
      </c>
      <c r="D10" s="211"/>
      <c r="E10" s="211" t="s">
        <v>7</v>
      </c>
      <c r="F10" s="211"/>
      <c r="G10" s="211"/>
      <c r="H10" s="211"/>
      <c r="I10" s="211"/>
      <c r="J10" s="220"/>
      <c r="K10" s="453" t="s">
        <v>36</v>
      </c>
      <c r="L10" s="454"/>
      <c r="M10" s="455"/>
      <c r="N10" s="10" t="str">
        <f>VLOOKUP(K10,$V$8:$W$9,2,0)</f>
        <v>T1</v>
      </c>
      <c r="U10" s="5"/>
      <c r="W10" s="49"/>
      <c r="X10" s="130"/>
    </row>
    <row r="11" spans="2:24" ht="13.5" thickBot="1" x14ac:dyDescent="0.25">
      <c r="B11" s="131"/>
      <c r="C11" s="219"/>
      <c r="D11" s="220"/>
      <c r="E11" s="220"/>
      <c r="F11" s="220"/>
      <c r="G11" s="220"/>
      <c r="H11" s="220"/>
      <c r="I11" s="22"/>
      <c r="J11" s="220"/>
      <c r="K11" s="22"/>
      <c r="L11" s="22"/>
      <c r="M11" s="22"/>
      <c r="N11" s="106"/>
      <c r="U11" s="1" t="s">
        <v>6</v>
      </c>
      <c r="V11" s="1" t="s">
        <v>95</v>
      </c>
      <c r="W11" s="49" t="s">
        <v>89</v>
      </c>
      <c r="X11" s="130"/>
    </row>
    <row r="12" spans="2:24" ht="16.5" thickBot="1" x14ac:dyDescent="0.25">
      <c r="B12" s="131"/>
      <c r="C12" s="222">
        <v>3</v>
      </c>
      <c r="D12" s="211"/>
      <c r="E12" s="211" t="s">
        <v>92</v>
      </c>
      <c r="F12" s="211"/>
      <c r="G12" s="211"/>
      <c r="H12" s="211"/>
      <c r="I12" s="211"/>
      <c r="J12" s="220"/>
      <c r="K12" s="439" t="s">
        <v>94</v>
      </c>
      <c r="L12" s="440"/>
      <c r="M12" s="441"/>
      <c r="N12" s="10" t="str">
        <f>VLOOKUP(K12,$V$11:$W$12,2,0)</f>
        <v>WO</v>
      </c>
      <c r="V12" s="1" t="s">
        <v>94</v>
      </c>
      <c r="W12" s="49" t="s">
        <v>90</v>
      </c>
      <c r="X12" s="130"/>
    </row>
    <row r="13" spans="2:24" ht="13.5" thickBot="1" x14ac:dyDescent="0.25">
      <c r="B13" s="131"/>
      <c r="I13" s="1"/>
      <c r="N13" s="106"/>
      <c r="X13" s="130"/>
    </row>
    <row r="14" spans="2:24" s="5" customFormat="1" ht="30" customHeight="1" thickBot="1" x14ac:dyDescent="0.3">
      <c r="B14" s="133"/>
      <c r="C14" s="442" t="s">
        <v>8</v>
      </c>
      <c r="D14" s="445" t="s">
        <v>9</v>
      </c>
      <c r="E14" s="446"/>
      <c r="F14" s="446"/>
      <c r="G14" s="446"/>
      <c r="H14" s="446"/>
      <c r="I14" s="446"/>
      <c r="J14" s="446"/>
      <c r="K14" s="446"/>
      <c r="L14" s="446"/>
      <c r="M14" s="447"/>
      <c r="N14" s="334" t="str">
        <f>N8&amp;N10&amp;N12</f>
        <v>P2T1WO</v>
      </c>
      <c r="O14" s="6"/>
      <c r="X14" s="134"/>
    </row>
    <row r="15" spans="2:24" s="5" customFormat="1" ht="16.5" thickBot="1" x14ac:dyDescent="0.3">
      <c r="B15" s="133"/>
      <c r="C15" s="443"/>
      <c r="D15" s="448">
        <f>VLOOKUP(N14,$S$262:$T$273,2,0)</f>
        <v>0.04</v>
      </c>
      <c r="E15" s="449"/>
      <c r="F15" s="449"/>
      <c r="G15" s="449"/>
      <c r="H15" s="450">
        <f>VLOOKUP(N14,$S$262:$U$273,3,0)</f>
        <v>4.6899999999999997E-2</v>
      </c>
      <c r="I15" s="451"/>
      <c r="J15" s="451"/>
      <c r="K15" s="451"/>
      <c r="L15" s="451"/>
      <c r="M15" s="452"/>
      <c r="O15" s="6"/>
      <c r="X15" s="134"/>
    </row>
    <row r="16" spans="2:24" s="6" customFormat="1" ht="33.75" customHeight="1" thickBot="1" x14ac:dyDescent="0.3">
      <c r="B16" s="135"/>
      <c r="C16" s="444"/>
      <c r="D16" s="335">
        <v>1</v>
      </c>
      <c r="E16" s="242">
        <v>2</v>
      </c>
      <c r="F16" s="243">
        <v>3</v>
      </c>
      <c r="G16" s="244">
        <v>4</v>
      </c>
      <c r="H16" s="245">
        <v>5</v>
      </c>
      <c r="I16" s="243">
        <v>6</v>
      </c>
      <c r="J16" s="243">
        <v>7</v>
      </c>
      <c r="K16" s="243">
        <v>8</v>
      </c>
      <c r="L16" s="243">
        <v>9</v>
      </c>
      <c r="M16" s="246">
        <v>10</v>
      </c>
      <c r="O16" s="6" t="s">
        <v>0</v>
      </c>
      <c r="X16" s="136"/>
    </row>
    <row r="17" spans="2:24" s="7" customFormat="1" ht="15" x14ac:dyDescent="0.25">
      <c r="B17" s="137"/>
      <c r="C17" s="110">
        <v>10000</v>
      </c>
      <c r="D17" s="57">
        <f>((0.0599*C17)+C17)/12</f>
        <v>883.25</v>
      </c>
      <c r="E17" s="97">
        <f>((P17*C17*2)+C17)/24</f>
        <v>450</v>
      </c>
      <c r="F17" s="98">
        <f>((P17*C17*3)+C17)/36</f>
        <v>311.11111111111109</v>
      </c>
      <c r="G17" s="99">
        <f>((P17*C17*4)+C17)/48</f>
        <v>241.66666666666666</v>
      </c>
      <c r="H17" s="97">
        <f>((R17*C17*5)+C17)/60</f>
        <v>205.75</v>
      </c>
      <c r="I17" s="98">
        <f>((R17*C17*6)+C17)/72</f>
        <v>177.97222222222223</v>
      </c>
      <c r="J17" s="98">
        <f>((R17*C17*7)+C17)/84</f>
        <v>158.13095238095238</v>
      </c>
      <c r="K17" s="98">
        <f>((R17*C17*8)+C17)/96</f>
        <v>143.25</v>
      </c>
      <c r="L17" s="98">
        <f>((R17*C17*9)+C17)/108</f>
        <v>131.67592592592592</v>
      </c>
      <c r="M17" s="111">
        <f>((R17*C17*10)+C17)/120</f>
        <v>122.41666666666667</v>
      </c>
      <c r="O17" s="11" t="s">
        <v>1</v>
      </c>
      <c r="P17" s="15">
        <f>D15</f>
        <v>0.04</v>
      </c>
      <c r="Q17" s="12" t="s">
        <v>2</v>
      </c>
      <c r="R17" s="15">
        <f>H15</f>
        <v>4.6899999999999997E-2</v>
      </c>
      <c r="X17" s="138"/>
    </row>
    <row r="18" spans="2:24" s="7" customFormat="1" ht="15" x14ac:dyDescent="0.25">
      <c r="B18" s="137"/>
      <c r="C18" s="112">
        <f>C17+1000</f>
        <v>11000</v>
      </c>
      <c r="D18" s="18">
        <f t="shared" ref="D18:D81" si="0">((0.0599*C18)+C18)/12</f>
        <v>971.57499999999993</v>
      </c>
      <c r="E18" s="100">
        <f t="shared" ref="E18:E81" si="1">((P18*C18*2)+C18)/24</f>
        <v>1375</v>
      </c>
      <c r="F18" s="101">
        <f t="shared" ref="F18:F81" si="2">((P18*C18*3)+C18)/36</f>
        <v>1222.2222222222222</v>
      </c>
      <c r="G18" s="102">
        <f t="shared" ref="G18:G81" si="3">((P18*C18*4)+C18)/48</f>
        <v>1145.8333333333333</v>
      </c>
      <c r="H18" s="100">
        <f t="shared" ref="H18:H81" si="4">((R18*C18*5)+C18)/60</f>
        <v>231.91666666666666</v>
      </c>
      <c r="I18" s="101">
        <f t="shared" ref="I18:I81" si="5">((R18*C18*6)+C18)/72</f>
        <v>201.36111111111111</v>
      </c>
      <c r="J18" s="101">
        <f t="shared" ref="J18:J81" si="6">((R18*C18*7)+C18)/84</f>
        <v>179.53571428571428</v>
      </c>
      <c r="K18" s="101">
        <f t="shared" ref="K18:K81" si="7">((R18*C18*8)+C18)/96</f>
        <v>163.16666666666666</v>
      </c>
      <c r="L18" s="101">
        <f t="shared" ref="L18:L81" si="8">((R18*C18*9)+C18)/108</f>
        <v>150.43518518518519</v>
      </c>
      <c r="M18" s="113">
        <f t="shared" ref="M18:M81" si="9">((R18*C18*10)+C18)/120</f>
        <v>140.25</v>
      </c>
      <c r="P18" s="15">
        <f t="shared" ref="P18:P81" si="10">D16</f>
        <v>1</v>
      </c>
      <c r="R18" s="15">
        <v>5.2999999999999999E-2</v>
      </c>
      <c r="X18" s="138"/>
    </row>
    <row r="19" spans="2:24" s="7" customFormat="1" ht="15" x14ac:dyDescent="0.25">
      <c r="B19" s="137"/>
      <c r="C19" s="112">
        <f t="shared" ref="C19:C57" si="11">C18+1000</f>
        <v>12000</v>
      </c>
      <c r="D19" s="18">
        <f t="shared" si="0"/>
        <v>1059.8999999999999</v>
      </c>
      <c r="E19" s="100">
        <f t="shared" si="1"/>
        <v>883750</v>
      </c>
      <c r="F19" s="101">
        <f t="shared" si="2"/>
        <v>883583.33333333337</v>
      </c>
      <c r="G19" s="102">
        <f t="shared" si="3"/>
        <v>883500</v>
      </c>
      <c r="H19" s="100">
        <f t="shared" si="4"/>
        <v>253</v>
      </c>
      <c r="I19" s="101">
        <f t="shared" si="5"/>
        <v>219.66666666666666</v>
      </c>
      <c r="J19" s="101">
        <f t="shared" si="6"/>
        <v>195.85714285714286</v>
      </c>
      <c r="K19" s="101">
        <f t="shared" si="7"/>
        <v>178</v>
      </c>
      <c r="L19" s="101">
        <f t="shared" si="8"/>
        <v>164.11111111111111</v>
      </c>
      <c r="M19" s="113">
        <f t="shared" si="9"/>
        <v>153</v>
      </c>
      <c r="O19" s="13"/>
      <c r="P19" s="15">
        <f t="shared" si="10"/>
        <v>883.25</v>
      </c>
      <c r="R19" s="15">
        <v>5.2999999999999999E-2</v>
      </c>
      <c r="X19" s="138"/>
    </row>
    <row r="20" spans="2:24" s="7" customFormat="1" ht="15" x14ac:dyDescent="0.25">
      <c r="B20" s="137"/>
      <c r="C20" s="112">
        <f t="shared" si="11"/>
        <v>13000</v>
      </c>
      <c r="D20" s="18">
        <f t="shared" si="0"/>
        <v>1148.2250000000001</v>
      </c>
      <c r="E20" s="100">
        <f t="shared" si="1"/>
        <v>1053081.25</v>
      </c>
      <c r="F20" s="101">
        <f t="shared" si="2"/>
        <v>1052900.6944444445</v>
      </c>
      <c r="G20" s="102">
        <f t="shared" si="3"/>
        <v>1052810.4166666667</v>
      </c>
      <c r="H20" s="100">
        <f t="shared" si="4"/>
        <v>274.08333333333331</v>
      </c>
      <c r="I20" s="101">
        <f t="shared" si="5"/>
        <v>237.97222222222223</v>
      </c>
      <c r="J20" s="101">
        <f t="shared" si="6"/>
        <v>212.17857142857142</v>
      </c>
      <c r="K20" s="101">
        <f t="shared" si="7"/>
        <v>192.83333333333334</v>
      </c>
      <c r="L20" s="101">
        <f t="shared" si="8"/>
        <v>177.78703703703704</v>
      </c>
      <c r="M20" s="113">
        <f t="shared" si="9"/>
        <v>165.75</v>
      </c>
      <c r="O20" s="13"/>
      <c r="P20" s="15">
        <f t="shared" si="10"/>
        <v>971.57499999999993</v>
      </c>
      <c r="R20" s="15">
        <v>5.2999999999999999E-2</v>
      </c>
      <c r="X20" s="138"/>
    </row>
    <row r="21" spans="2:24" s="7" customFormat="1" ht="15.75" thickBot="1" x14ac:dyDescent="0.3">
      <c r="B21" s="137"/>
      <c r="C21" s="112">
        <f t="shared" si="11"/>
        <v>14000</v>
      </c>
      <c r="D21" s="19">
        <f t="shared" si="0"/>
        <v>1236.55</v>
      </c>
      <c r="E21" s="100">
        <f t="shared" si="1"/>
        <v>1237133.3333333333</v>
      </c>
      <c r="F21" s="101">
        <f t="shared" si="2"/>
        <v>1236938.8888888888</v>
      </c>
      <c r="G21" s="102">
        <f t="shared" si="3"/>
        <v>1236841.6666666665</v>
      </c>
      <c r="H21" s="100">
        <f t="shared" si="4"/>
        <v>295.16666666666669</v>
      </c>
      <c r="I21" s="101">
        <f t="shared" si="5"/>
        <v>256.27777777777777</v>
      </c>
      <c r="J21" s="101">
        <f t="shared" si="6"/>
        <v>228.5</v>
      </c>
      <c r="K21" s="101">
        <f t="shared" si="7"/>
        <v>207.66666666666666</v>
      </c>
      <c r="L21" s="101">
        <f t="shared" si="8"/>
        <v>191.46296296296296</v>
      </c>
      <c r="M21" s="113">
        <f t="shared" si="9"/>
        <v>178.5</v>
      </c>
      <c r="O21" s="13"/>
      <c r="P21" s="15">
        <f t="shared" si="10"/>
        <v>1059.8999999999999</v>
      </c>
      <c r="R21" s="15">
        <v>5.2999999999999999E-2</v>
      </c>
      <c r="X21" s="138"/>
    </row>
    <row r="22" spans="2:24" s="7" customFormat="1" ht="15.75" customHeight="1" thickBot="1" x14ac:dyDescent="0.3">
      <c r="B22" s="137"/>
      <c r="C22" s="114">
        <f t="shared" si="11"/>
        <v>15000</v>
      </c>
      <c r="D22" s="58">
        <f t="shared" si="0"/>
        <v>1324.875</v>
      </c>
      <c r="E22" s="103">
        <f t="shared" si="1"/>
        <v>675</v>
      </c>
      <c r="F22" s="104">
        <f t="shared" si="2"/>
        <v>466.66666666666669</v>
      </c>
      <c r="G22" s="105">
        <f t="shared" si="3"/>
        <v>362.5</v>
      </c>
      <c r="H22" s="103">
        <f t="shared" si="4"/>
        <v>308.625</v>
      </c>
      <c r="I22" s="104">
        <f t="shared" si="5"/>
        <v>266.95833333333331</v>
      </c>
      <c r="J22" s="104">
        <f t="shared" si="6"/>
        <v>237.19642857142858</v>
      </c>
      <c r="K22" s="104">
        <f t="shared" si="7"/>
        <v>214.875</v>
      </c>
      <c r="L22" s="104">
        <f t="shared" si="8"/>
        <v>197.51388888888889</v>
      </c>
      <c r="M22" s="115">
        <f t="shared" si="9"/>
        <v>183.625</v>
      </c>
      <c r="O22" s="16"/>
      <c r="P22" s="15">
        <f>D15</f>
        <v>0.04</v>
      </c>
      <c r="R22" s="15">
        <f>H15</f>
        <v>4.6899999999999997E-2</v>
      </c>
      <c r="X22" s="138"/>
    </row>
    <row r="23" spans="2:24" s="7" customFormat="1" ht="15.75" customHeight="1" x14ac:dyDescent="0.25">
      <c r="B23" s="137"/>
      <c r="C23" s="112">
        <f t="shared" si="11"/>
        <v>16000</v>
      </c>
      <c r="D23" s="18">
        <f t="shared" si="0"/>
        <v>1413.2</v>
      </c>
      <c r="E23" s="100">
        <f t="shared" si="1"/>
        <v>1649400</v>
      </c>
      <c r="F23" s="101">
        <f t="shared" si="2"/>
        <v>1649177.7777777778</v>
      </c>
      <c r="G23" s="102">
        <f t="shared" si="3"/>
        <v>1649066.6666666667</v>
      </c>
      <c r="H23" s="100">
        <f t="shared" si="4"/>
        <v>337.33333333333331</v>
      </c>
      <c r="I23" s="101">
        <f t="shared" si="5"/>
        <v>292.88888888888891</v>
      </c>
      <c r="J23" s="101">
        <f t="shared" si="6"/>
        <v>261.14285714285717</v>
      </c>
      <c r="K23" s="101">
        <f t="shared" si="7"/>
        <v>237.33333333333334</v>
      </c>
      <c r="L23" s="101">
        <f t="shared" si="8"/>
        <v>218.81481481481481</v>
      </c>
      <c r="M23" s="113">
        <f t="shared" si="9"/>
        <v>204</v>
      </c>
      <c r="O23" s="13"/>
      <c r="P23" s="15">
        <f t="shared" ref="P23" si="12">D21</f>
        <v>1236.55</v>
      </c>
      <c r="R23" s="15">
        <v>5.2999999999999999E-2</v>
      </c>
      <c r="X23" s="138"/>
    </row>
    <row r="24" spans="2:24" s="7" customFormat="1" ht="15.75" customHeight="1" x14ac:dyDescent="0.25">
      <c r="B24" s="137"/>
      <c r="C24" s="112">
        <f t="shared" si="11"/>
        <v>17000</v>
      </c>
      <c r="D24" s="18">
        <f t="shared" si="0"/>
        <v>1501.5249999999999</v>
      </c>
      <c r="E24" s="100">
        <f t="shared" si="1"/>
        <v>1877614.5833333333</v>
      </c>
      <c r="F24" s="101">
        <f t="shared" si="2"/>
        <v>1877378.4722222222</v>
      </c>
      <c r="G24" s="102">
        <f t="shared" si="3"/>
        <v>1877260.4166666667</v>
      </c>
      <c r="H24" s="100">
        <f t="shared" si="4"/>
        <v>358.41666666666669</v>
      </c>
      <c r="I24" s="101">
        <f t="shared" si="5"/>
        <v>311.19444444444446</v>
      </c>
      <c r="J24" s="101">
        <f t="shared" si="6"/>
        <v>277.46428571428572</v>
      </c>
      <c r="K24" s="101">
        <f t="shared" si="7"/>
        <v>252.16666666666666</v>
      </c>
      <c r="L24" s="101">
        <f t="shared" si="8"/>
        <v>232.49074074074073</v>
      </c>
      <c r="M24" s="113">
        <f t="shared" si="9"/>
        <v>216.75</v>
      </c>
      <c r="O24" s="13"/>
      <c r="P24" s="15">
        <f t="shared" si="10"/>
        <v>1324.875</v>
      </c>
      <c r="R24" s="15">
        <v>5.2999999999999999E-2</v>
      </c>
      <c r="X24" s="138"/>
    </row>
    <row r="25" spans="2:24" s="7" customFormat="1" ht="15.75" customHeight="1" x14ac:dyDescent="0.25">
      <c r="B25" s="137"/>
      <c r="C25" s="112">
        <f t="shared" si="11"/>
        <v>18000</v>
      </c>
      <c r="D25" s="18">
        <f t="shared" si="0"/>
        <v>1589.8500000000001</v>
      </c>
      <c r="E25" s="100">
        <f t="shared" si="1"/>
        <v>2120550</v>
      </c>
      <c r="F25" s="101">
        <f t="shared" si="2"/>
        <v>2120300</v>
      </c>
      <c r="G25" s="102">
        <f t="shared" si="3"/>
        <v>2120175</v>
      </c>
      <c r="H25" s="100">
        <f t="shared" si="4"/>
        <v>379.5</v>
      </c>
      <c r="I25" s="101">
        <f t="shared" si="5"/>
        <v>329.5</v>
      </c>
      <c r="J25" s="101">
        <f t="shared" si="6"/>
        <v>293.78571428571428</v>
      </c>
      <c r="K25" s="101">
        <f t="shared" si="7"/>
        <v>267</v>
      </c>
      <c r="L25" s="101">
        <f t="shared" si="8"/>
        <v>246.16666666666666</v>
      </c>
      <c r="M25" s="113">
        <f t="shared" si="9"/>
        <v>229.5</v>
      </c>
      <c r="O25" s="13"/>
      <c r="P25" s="15">
        <f t="shared" si="10"/>
        <v>1413.2</v>
      </c>
      <c r="R25" s="15">
        <v>5.2999999999999999E-2</v>
      </c>
      <c r="X25" s="138"/>
    </row>
    <row r="26" spans="2:24" s="7" customFormat="1" ht="15.75" customHeight="1" thickBot="1" x14ac:dyDescent="0.3">
      <c r="B26" s="137"/>
      <c r="C26" s="112">
        <f t="shared" si="11"/>
        <v>19000</v>
      </c>
      <c r="D26" s="19">
        <f t="shared" si="0"/>
        <v>1678.175</v>
      </c>
      <c r="E26" s="100">
        <f t="shared" si="1"/>
        <v>2378206.2499999995</v>
      </c>
      <c r="F26" s="101">
        <f t="shared" si="2"/>
        <v>2377942.3611111105</v>
      </c>
      <c r="G26" s="102">
        <f t="shared" si="3"/>
        <v>2377810.4166666665</v>
      </c>
      <c r="H26" s="100">
        <f t="shared" si="4"/>
        <v>400.58333333333331</v>
      </c>
      <c r="I26" s="101">
        <f t="shared" si="5"/>
        <v>347.80555555555554</v>
      </c>
      <c r="J26" s="101">
        <f t="shared" si="6"/>
        <v>310.10714285714283</v>
      </c>
      <c r="K26" s="101">
        <f t="shared" si="7"/>
        <v>281.83333333333331</v>
      </c>
      <c r="L26" s="101">
        <f t="shared" si="8"/>
        <v>259.84259259259261</v>
      </c>
      <c r="M26" s="113">
        <f t="shared" si="9"/>
        <v>242.25</v>
      </c>
      <c r="O26" s="13"/>
      <c r="P26" s="15">
        <f t="shared" si="10"/>
        <v>1501.5249999999999</v>
      </c>
      <c r="R26" s="15">
        <v>5.2999999999999999E-2</v>
      </c>
      <c r="X26" s="138"/>
    </row>
    <row r="27" spans="2:24" s="7" customFormat="1" ht="15.75" thickBot="1" x14ac:dyDescent="0.3">
      <c r="B27" s="137"/>
      <c r="C27" s="112">
        <f t="shared" si="11"/>
        <v>20000</v>
      </c>
      <c r="D27" s="20">
        <f t="shared" si="0"/>
        <v>1766.5</v>
      </c>
      <c r="E27" s="100">
        <f t="shared" si="1"/>
        <v>900</v>
      </c>
      <c r="F27" s="101">
        <f t="shared" si="2"/>
        <v>622.22222222222217</v>
      </c>
      <c r="G27" s="102">
        <f t="shared" si="3"/>
        <v>483.33333333333331</v>
      </c>
      <c r="H27" s="100">
        <f t="shared" si="4"/>
        <v>411.5</v>
      </c>
      <c r="I27" s="101">
        <f t="shared" si="5"/>
        <v>355.94444444444446</v>
      </c>
      <c r="J27" s="101">
        <f t="shared" si="6"/>
        <v>316.26190476190476</v>
      </c>
      <c r="K27" s="101">
        <f t="shared" si="7"/>
        <v>286.5</v>
      </c>
      <c r="L27" s="101">
        <f t="shared" si="8"/>
        <v>263.35185185185185</v>
      </c>
      <c r="M27" s="113">
        <f t="shared" si="9"/>
        <v>244.83333333333334</v>
      </c>
      <c r="O27" s="13"/>
      <c r="P27" s="15">
        <f>D15</f>
        <v>0.04</v>
      </c>
      <c r="R27" s="15">
        <f>H15</f>
        <v>4.6899999999999997E-2</v>
      </c>
      <c r="X27" s="138"/>
    </row>
    <row r="28" spans="2:24" s="7" customFormat="1" ht="15.75" customHeight="1" x14ac:dyDescent="0.25">
      <c r="B28" s="137"/>
      <c r="C28" s="112">
        <f t="shared" si="11"/>
        <v>21000</v>
      </c>
      <c r="D28" s="18">
        <f t="shared" si="0"/>
        <v>1854.825</v>
      </c>
      <c r="E28" s="100">
        <f t="shared" si="1"/>
        <v>2164837.5</v>
      </c>
      <c r="F28" s="101">
        <f t="shared" si="2"/>
        <v>2164545.8333333335</v>
      </c>
      <c r="G28" s="102">
        <f t="shared" si="3"/>
        <v>2164400</v>
      </c>
      <c r="H28" s="100">
        <f t="shared" si="4"/>
        <v>442.75</v>
      </c>
      <c r="I28" s="101">
        <f t="shared" si="5"/>
        <v>384.41666666666669</v>
      </c>
      <c r="J28" s="101">
        <f t="shared" si="6"/>
        <v>342.75</v>
      </c>
      <c r="K28" s="101">
        <f t="shared" si="7"/>
        <v>311.5</v>
      </c>
      <c r="L28" s="101">
        <f t="shared" si="8"/>
        <v>287.19444444444446</v>
      </c>
      <c r="M28" s="113">
        <f t="shared" si="9"/>
        <v>267.75</v>
      </c>
      <c r="O28" s="13"/>
      <c r="P28" s="15">
        <f t="shared" ref="P28" si="13">D21</f>
        <v>1236.55</v>
      </c>
      <c r="R28" s="15">
        <v>5.2999999999999999E-2</v>
      </c>
      <c r="X28" s="138"/>
    </row>
    <row r="29" spans="2:24" s="7" customFormat="1" ht="15.75" customHeight="1" x14ac:dyDescent="0.25">
      <c r="B29" s="137"/>
      <c r="C29" s="112">
        <f t="shared" si="11"/>
        <v>22000</v>
      </c>
      <c r="D29" s="18">
        <f t="shared" si="0"/>
        <v>1943.1499999999999</v>
      </c>
      <c r="E29" s="100">
        <f t="shared" si="1"/>
        <v>3239500</v>
      </c>
      <c r="F29" s="101">
        <f t="shared" si="2"/>
        <v>3239194.4444444445</v>
      </c>
      <c r="G29" s="102">
        <f t="shared" si="3"/>
        <v>3239041.6666666665</v>
      </c>
      <c r="H29" s="100">
        <f t="shared" si="4"/>
        <v>463.83333333333331</v>
      </c>
      <c r="I29" s="101">
        <f t="shared" si="5"/>
        <v>402.72222222222223</v>
      </c>
      <c r="J29" s="101">
        <f t="shared" si="6"/>
        <v>359.07142857142856</v>
      </c>
      <c r="K29" s="101">
        <f t="shared" si="7"/>
        <v>326.33333333333331</v>
      </c>
      <c r="L29" s="101">
        <f t="shared" si="8"/>
        <v>300.87037037037038</v>
      </c>
      <c r="M29" s="113">
        <f t="shared" si="9"/>
        <v>280.5</v>
      </c>
      <c r="O29" s="13"/>
      <c r="P29" s="15">
        <f t="shared" ref="P29" si="14">D27</f>
        <v>1766.5</v>
      </c>
      <c r="R29" s="15">
        <v>5.2999999999999999E-2</v>
      </c>
      <c r="X29" s="138"/>
    </row>
    <row r="30" spans="2:24" s="7" customFormat="1" ht="15.75" customHeight="1" x14ac:dyDescent="0.25">
      <c r="B30" s="137"/>
      <c r="C30" s="112">
        <f t="shared" si="11"/>
        <v>23000</v>
      </c>
      <c r="D30" s="18">
        <f t="shared" si="0"/>
        <v>2031.4750000000001</v>
      </c>
      <c r="E30" s="100">
        <f t="shared" si="1"/>
        <v>3556039.5833333335</v>
      </c>
      <c r="F30" s="101">
        <f t="shared" si="2"/>
        <v>3555720.138888889</v>
      </c>
      <c r="G30" s="102">
        <f t="shared" si="3"/>
        <v>3555560.4166666665</v>
      </c>
      <c r="H30" s="100">
        <f t="shared" si="4"/>
        <v>484.91666666666669</v>
      </c>
      <c r="I30" s="101">
        <f t="shared" si="5"/>
        <v>421.02777777777777</v>
      </c>
      <c r="J30" s="101">
        <f t="shared" si="6"/>
        <v>375.39285714285717</v>
      </c>
      <c r="K30" s="101">
        <f t="shared" si="7"/>
        <v>341.16666666666669</v>
      </c>
      <c r="L30" s="101">
        <f t="shared" si="8"/>
        <v>314.5462962962963</v>
      </c>
      <c r="M30" s="113">
        <f t="shared" si="9"/>
        <v>293.25</v>
      </c>
      <c r="O30" s="13"/>
      <c r="P30" s="15">
        <f t="shared" si="10"/>
        <v>1854.825</v>
      </c>
      <c r="R30" s="15">
        <v>5.2999999999999999E-2</v>
      </c>
      <c r="X30" s="138"/>
    </row>
    <row r="31" spans="2:24" s="7" customFormat="1" ht="15.75" customHeight="1" thickBot="1" x14ac:dyDescent="0.3">
      <c r="B31" s="137"/>
      <c r="C31" s="112">
        <f t="shared" si="11"/>
        <v>24000</v>
      </c>
      <c r="D31" s="19">
        <f t="shared" si="0"/>
        <v>2119.7999999999997</v>
      </c>
      <c r="E31" s="100">
        <f t="shared" si="1"/>
        <v>3887300</v>
      </c>
      <c r="F31" s="101">
        <f t="shared" si="2"/>
        <v>3886966.6666666665</v>
      </c>
      <c r="G31" s="102">
        <f t="shared" si="3"/>
        <v>3886800</v>
      </c>
      <c r="H31" s="100">
        <f t="shared" si="4"/>
        <v>506</v>
      </c>
      <c r="I31" s="101">
        <f t="shared" si="5"/>
        <v>439.33333333333331</v>
      </c>
      <c r="J31" s="101">
        <f t="shared" si="6"/>
        <v>391.71428571428572</v>
      </c>
      <c r="K31" s="101">
        <f t="shared" si="7"/>
        <v>356</v>
      </c>
      <c r="L31" s="101">
        <f t="shared" si="8"/>
        <v>328.22222222222223</v>
      </c>
      <c r="M31" s="113">
        <f t="shared" si="9"/>
        <v>306</v>
      </c>
      <c r="O31" s="13"/>
      <c r="P31" s="15">
        <f t="shared" si="10"/>
        <v>1943.1499999999999</v>
      </c>
      <c r="R31" s="15">
        <v>5.2999999999999999E-2</v>
      </c>
      <c r="X31" s="138"/>
    </row>
    <row r="32" spans="2:24" s="7" customFormat="1" ht="15.75" thickBot="1" x14ac:dyDescent="0.3">
      <c r="B32" s="137"/>
      <c r="C32" s="114">
        <f t="shared" si="11"/>
        <v>25000</v>
      </c>
      <c r="D32" s="58">
        <f t="shared" si="0"/>
        <v>2208.125</v>
      </c>
      <c r="E32" s="103">
        <f t="shared" si="1"/>
        <v>1125</v>
      </c>
      <c r="F32" s="104">
        <f t="shared" si="2"/>
        <v>777.77777777777783</v>
      </c>
      <c r="G32" s="105">
        <f t="shared" si="3"/>
        <v>604.16666666666663</v>
      </c>
      <c r="H32" s="103">
        <f t="shared" si="4"/>
        <v>514.375</v>
      </c>
      <c r="I32" s="104">
        <f t="shared" si="5"/>
        <v>444.93055555555554</v>
      </c>
      <c r="J32" s="104">
        <f t="shared" si="6"/>
        <v>395.32738095238096</v>
      </c>
      <c r="K32" s="104">
        <f t="shared" si="7"/>
        <v>358.125</v>
      </c>
      <c r="L32" s="104">
        <f t="shared" si="8"/>
        <v>329.18981481481484</v>
      </c>
      <c r="M32" s="115">
        <f t="shared" si="9"/>
        <v>306.04166666666669</v>
      </c>
      <c r="O32" s="13"/>
      <c r="P32" s="15">
        <f>D15</f>
        <v>0.04</v>
      </c>
      <c r="R32" s="15">
        <f>H15</f>
        <v>4.6899999999999997E-2</v>
      </c>
      <c r="X32" s="138"/>
    </row>
    <row r="33" spans="2:24" s="7" customFormat="1" ht="15.75" customHeight="1" x14ac:dyDescent="0.25">
      <c r="B33" s="137"/>
      <c r="C33" s="112">
        <f t="shared" si="11"/>
        <v>26000</v>
      </c>
      <c r="D33" s="18">
        <f t="shared" si="0"/>
        <v>2296.4500000000003</v>
      </c>
      <c r="E33" s="100">
        <f t="shared" si="1"/>
        <v>4593983.333333333</v>
      </c>
      <c r="F33" s="101">
        <f t="shared" si="2"/>
        <v>4593622.2222222211</v>
      </c>
      <c r="G33" s="102">
        <f t="shared" si="3"/>
        <v>4593441.666666666</v>
      </c>
      <c r="H33" s="100">
        <f t="shared" si="4"/>
        <v>548.16666666666663</v>
      </c>
      <c r="I33" s="101">
        <f t="shared" si="5"/>
        <v>475.94444444444446</v>
      </c>
      <c r="J33" s="101">
        <f t="shared" si="6"/>
        <v>424.35714285714283</v>
      </c>
      <c r="K33" s="101">
        <f t="shared" si="7"/>
        <v>385.66666666666669</v>
      </c>
      <c r="L33" s="101">
        <f t="shared" si="8"/>
        <v>355.57407407407408</v>
      </c>
      <c r="M33" s="113">
        <f t="shared" si="9"/>
        <v>331.5</v>
      </c>
      <c r="O33" s="13"/>
      <c r="P33" s="15">
        <f t="shared" si="10"/>
        <v>2119.7999999999997</v>
      </c>
      <c r="R33" s="15">
        <v>5.2999999999999999E-2</v>
      </c>
      <c r="X33" s="138"/>
    </row>
    <row r="34" spans="2:24" s="7" customFormat="1" ht="15.75" customHeight="1" x14ac:dyDescent="0.25">
      <c r="B34" s="137"/>
      <c r="C34" s="112">
        <f t="shared" si="11"/>
        <v>27000</v>
      </c>
      <c r="D34" s="18">
        <f t="shared" si="0"/>
        <v>2384.7750000000001</v>
      </c>
      <c r="E34" s="100">
        <f t="shared" si="1"/>
        <v>3975750</v>
      </c>
      <c r="F34" s="101">
        <f t="shared" si="2"/>
        <v>3975375</v>
      </c>
      <c r="G34" s="102">
        <f t="shared" si="3"/>
        <v>3975187.5</v>
      </c>
      <c r="H34" s="100">
        <f t="shared" si="4"/>
        <v>569.25</v>
      </c>
      <c r="I34" s="101">
        <f t="shared" si="5"/>
        <v>494.25</v>
      </c>
      <c r="J34" s="101">
        <f t="shared" si="6"/>
        <v>440.67857142857144</v>
      </c>
      <c r="K34" s="101">
        <f t="shared" si="7"/>
        <v>400.5</v>
      </c>
      <c r="L34" s="101">
        <f t="shared" si="8"/>
        <v>369.25</v>
      </c>
      <c r="M34" s="113">
        <f t="shared" si="9"/>
        <v>344.25</v>
      </c>
      <c r="O34" s="13"/>
      <c r="P34" s="15">
        <f t="shared" ref="P34" si="15">D27</f>
        <v>1766.5</v>
      </c>
      <c r="R34" s="15">
        <v>5.2999999999999999E-2</v>
      </c>
      <c r="X34" s="138"/>
    </row>
    <row r="35" spans="2:24" s="7" customFormat="1" ht="15.75" customHeight="1" x14ac:dyDescent="0.25">
      <c r="B35" s="137"/>
      <c r="C35" s="112">
        <f t="shared" si="11"/>
        <v>28000</v>
      </c>
      <c r="D35" s="18">
        <f t="shared" si="0"/>
        <v>2473.1</v>
      </c>
      <c r="E35" s="100">
        <f t="shared" si="1"/>
        <v>5359550.0000000009</v>
      </c>
      <c r="F35" s="101">
        <f t="shared" si="2"/>
        <v>5359161.1111111119</v>
      </c>
      <c r="G35" s="102">
        <f t="shared" si="3"/>
        <v>5358966.666666667</v>
      </c>
      <c r="H35" s="100">
        <f t="shared" si="4"/>
        <v>590.33333333333337</v>
      </c>
      <c r="I35" s="101">
        <f t="shared" si="5"/>
        <v>512.55555555555554</v>
      </c>
      <c r="J35" s="101">
        <f t="shared" si="6"/>
        <v>457</v>
      </c>
      <c r="K35" s="101">
        <f t="shared" si="7"/>
        <v>415.33333333333331</v>
      </c>
      <c r="L35" s="101">
        <f t="shared" si="8"/>
        <v>382.92592592592592</v>
      </c>
      <c r="M35" s="113">
        <f t="shared" si="9"/>
        <v>357</v>
      </c>
      <c r="O35" s="13"/>
      <c r="P35" s="15">
        <f t="shared" ref="P35" si="16">D33</f>
        <v>2296.4500000000003</v>
      </c>
      <c r="R35" s="15">
        <v>5.2999999999999999E-2</v>
      </c>
      <c r="X35" s="138"/>
    </row>
    <row r="36" spans="2:24" s="7" customFormat="1" ht="15.75" customHeight="1" thickBot="1" x14ac:dyDescent="0.3">
      <c r="B36" s="137"/>
      <c r="C36" s="112">
        <f t="shared" si="11"/>
        <v>29000</v>
      </c>
      <c r="D36" s="19">
        <f t="shared" si="0"/>
        <v>2561.4249999999997</v>
      </c>
      <c r="E36" s="100">
        <f t="shared" si="1"/>
        <v>5764414.583333333</v>
      </c>
      <c r="F36" s="101">
        <f t="shared" si="2"/>
        <v>5764011.805555556</v>
      </c>
      <c r="G36" s="102">
        <f t="shared" si="3"/>
        <v>5763810.416666667</v>
      </c>
      <c r="H36" s="100">
        <f t="shared" si="4"/>
        <v>611.41666666666663</v>
      </c>
      <c r="I36" s="101">
        <f t="shared" si="5"/>
        <v>530.86111111111109</v>
      </c>
      <c r="J36" s="101">
        <f t="shared" si="6"/>
        <v>473.32142857142856</v>
      </c>
      <c r="K36" s="101">
        <f t="shared" si="7"/>
        <v>430.16666666666669</v>
      </c>
      <c r="L36" s="101">
        <f t="shared" si="8"/>
        <v>396.60185185185185</v>
      </c>
      <c r="M36" s="113">
        <f t="shared" si="9"/>
        <v>369.75</v>
      </c>
      <c r="O36" s="13"/>
      <c r="P36" s="15">
        <f t="shared" si="10"/>
        <v>2384.7750000000001</v>
      </c>
      <c r="R36" s="15">
        <v>5.2999999999999999E-2</v>
      </c>
      <c r="X36" s="138"/>
    </row>
    <row r="37" spans="2:24" s="7" customFormat="1" ht="15.75" thickBot="1" x14ac:dyDescent="0.3">
      <c r="B37" s="137"/>
      <c r="C37" s="112">
        <f t="shared" si="11"/>
        <v>30000</v>
      </c>
      <c r="D37" s="20">
        <f t="shared" si="0"/>
        <v>2649.75</v>
      </c>
      <c r="E37" s="100">
        <f t="shared" si="1"/>
        <v>1350</v>
      </c>
      <c r="F37" s="101">
        <f t="shared" si="2"/>
        <v>933.33333333333337</v>
      </c>
      <c r="G37" s="102">
        <f t="shared" si="3"/>
        <v>725</v>
      </c>
      <c r="H37" s="100">
        <f t="shared" si="4"/>
        <v>617.25</v>
      </c>
      <c r="I37" s="101">
        <f t="shared" si="5"/>
        <v>533.91666666666663</v>
      </c>
      <c r="J37" s="101">
        <f t="shared" si="6"/>
        <v>474.39285714285717</v>
      </c>
      <c r="K37" s="101">
        <f t="shared" si="7"/>
        <v>429.75</v>
      </c>
      <c r="L37" s="101">
        <f t="shared" si="8"/>
        <v>395.02777777777777</v>
      </c>
      <c r="M37" s="113">
        <f t="shared" si="9"/>
        <v>367.25</v>
      </c>
      <c r="O37" s="13"/>
      <c r="P37" s="15">
        <f>D15</f>
        <v>0.04</v>
      </c>
      <c r="R37" s="15">
        <f>H15</f>
        <v>4.6899999999999997E-2</v>
      </c>
      <c r="X37" s="138"/>
    </row>
    <row r="38" spans="2:24" s="7" customFormat="1" ht="15.75" customHeight="1" thickBot="1" x14ac:dyDescent="0.3">
      <c r="B38" s="137"/>
      <c r="C38" s="114">
        <f t="shared" si="11"/>
        <v>31000</v>
      </c>
      <c r="D38" s="58">
        <f t="shared" si="0"/>
        <v>2738.0750000000003</v>
      </c>
      <c r="E38" s="103">
        <f t="shared" si="1"/>
        <v>6618306.2499999991</v>
      </c>
      <c r="F38" s="104">
        <f t="shared" si="2"/>
        <v>6617875.6944444431</v>
      </c>
      <c r="G38" s="105">
        <f t="shared" si="3"/>
        <v>6617660.4166666651</v>
      </c>
      <c r="H38" s="103">
        <f t="shared" si="4"/>
        <v>653.58333333333337</v>
      </c>
      <c r="I38" s="104">
        <f t="shared" si="5"/>
        <v>567.47222222222217</v>
      </c>
      <c r="J38" s="104">
        <f t="shared" si="6"/>
        <v>505.96428571428572</v>
      </c>
      <c r="K38" s="104">
        <f t="shared" si="7"/>
        <v>459.83333333333331</v>
      </c>
      <c r="L38" s="104">
        <f t="shared" si="8"/>
        <v>423.9537037037037</v>
      </c>
      <c r="M38" s="115">
        <f t="shared" si="9"/>
        <v>395.25</v>
      </c>
      <c r="O38" s="13"/>
      <c r="P38" s="15">
        <f t="shared" si="10"/>
        <v>2561.4249999999997</v>
      </c>
      <c r="R38" s="15">
        <v>5.2999999999999999E-2</v>
      </c>
      <c r="X38" s="138"/>
    </row>
    <row r="39" spans="2:24" s="7" customFormat="1" ht="15.75" customHeight="1" x14ac:dyDescent="0.25">
      <c r="B39" s="137"/>
      <c r="C39" s="112">
        <f t="shared" si="11"/>
        <v>32000</v>
      </c>
      <c r="D39" s="18">
        <f t="shared" si="0"/>
        <v>2826.4</v>
      </c>
      <c r="E39" s="100">
        <f t="shared" si="1"/>
        <v>7067333.333333333</v>
      </c>
      <c r="F39" s="101">
        <f t="shared" si="2"/>
        <v>7066888.888888889</v>
      </c>
      <c r="G39" s="102">
        <f t="shared" si="3"/>
        <v>7066666.666666667</v>
      </c>
      <c r="H39" s="100">
        <f t="shared" si="4"/>
        <v>674.66666666666663</v>
      </c>
      <c r="I39" s="101">
        <f t="shared" si="5"/>
        <v>585.77777777777783</v>
      </c>
      <c r="J39" s="101">
        <f t="shared" si="6"/>
        <v>522.28571428571433</v>
      </c>
      <c r="K39" s="101">
        <f t="shared" si="7"/>
        <v>474.66666666666669</v>
      </c>
      <c r="L39" s="101">
        <f t="shared" si="8"/>
        <v>437.62962962962962</v>
      </c>
      <c r="M39" s="113">
        <f t="shared" si="9"/>
        <v>408</v>
      </c>
      <c r="O39" s="13"/>
      <c r="P39" s="15">
        <f t="shared" si="10"/>
        <v>2649.75</v>
      </c>
      <c r="R39" s="15">
        <v>5.2999999999999999E-2</v>
      </c>
      <c r="X39" s="138"/>
    </row>
    <row r="40" spans="2:24" s="7" customFormat="1" ht="15" x14ac:dyDescent="0.25">
      <c r="B40" s="137"/>
      <c r="C40" s="112">
        <f t="shared" si="11"/>
        <v>33000</v>
      </c>
      <c r="D40" s="18">
        <f t="shared" si="0"/>
        <v>2914.7249999999999</v>
      </c>
      <c r="E40" s="100">
        <f t="shared" si="1"/>
        <v>6316612.5000000009</v>
      </c>
      <c r="F40" s="101">
        <f t="shared" si="2"/>
        <v>6316154.1666666679</v>
      </c>
      <c r="G40" s="102">
        <f t="shared" si="3"/>
        <v>6315925.0000000009</v>
      </c>
      <c r="H40" s="100">
        <f t="shared" si="4"/>
        <v>695.75</v>
      </c>
      <c r="I40" s="101">
        <f t="shared" si="5"/>
        <v>604.08333333333337</v>
      </c>
      <c r="J40" s="101">
        <f t="shared" si="6"/>
        <v>538.60714285714289</v>
      </c>
      <c r="K40" s="101">
        <f t="shared" si="7"/>
        <v>489.5</v>
      </c>
      <c r="L40" s="101">
        <f t="shared" si="8"/>
        <v>451.30555555555554</v>
      </c>
      <c r="M40" s="113">
        <f t="shared" si="9"/>
        <v>420.75</v>
      </c>
      <c r="O40" s="13"/>
      <c r="P40" s="15">
        <f t="shared" ref="P40" si="17">D33</f>
        <v>2296.4500000000003</v>
      </c>
      <c r="R40" s="15">
        <v>5.2999999999999999E-2</v>
      </c>
      <c r="X40" s="138"/>
    </row>
    <row r="41" spans="2:24" s="7" customFormat="1" ht="15.75" thickBot="1" x14ac:dyDescent="0.3">
      <c r="B41" s="137"/>
      <c r="C41" s="112">
        <f t="shared" si="11"/>
        <v>34000</v>
      </c>
      <c r="D41" s="18">
        <f t="shared" si="0"/>
        <v>3003.0499999999997</v>
      </c>
      <c r="E41" s="100">
        <f t="shared" si="1"/>
        <v>8009550</v>
      </c>
      <c r="F41" s="101">
        <f t="shared" si="2"/>
        <v>8009077.777777778</v>
      </c>
      <c r="G41" s="102">
        <f t="shared" si="3"/>
        <v>8008841.666666667</v>
      </c>
      <c r="H41" s="100">
        <f t="shared" si="4"/>
        <v>716.83333333333337</v>
      </c>
      <c r="I41" s="101">
        <f t="shared" si="5"/>
        <v>622.38888888888891</v>
      </c>
      <c r="J41" s="101">
        <f t="shared" si="6"/>
        <v>554.92857142857144</v>
      </c>
      <c r="K41" s="101">
        <f t="shared" si="7"/>
        <v>504.33333333333331</v>
      </c>
      <c r="L41" s="101">
        <f t="shared" si="8"/>
        <v>464.98148148148147</v>
      </c>
      <c r="M41" s="113">
        <f t="shared" si="9"/>
        <v>433.5</v>
      </c>
      <c r="O41" s="13"/>
      <c r="P41" s="15">
        <f t="shared" ref="P41" si="18">D39</f>
        <v>2826.4</v>
      </c>
      <c r="R41" s="15">
        <v>5.2999999999999999E-2</v>
      </c>
      <c r="X41" s="138"/>
    </row>
    <row r="42" spans="2:24" s="7" customFormat="1" ht="15.75" thickBot="1" x14ac:dyDescent="0.3">
      <c r="B42" s="137"/>
      <c r="C42" s="114">
        <f t="shared" si="11"/>
        <v>35000</v>
      </c>
      <c r="D42" s="58">
        <f t="shared" si="0"/>
        <v>3091.375</v>
      </c>
      <c r="E42" s="103">
        <f t="shared" si="1"/>
        <v>1575</v>
      </c>
      <c r="F42" s="104">
        <f t="shared" si="2"/>
        <v>1088.8888888888889</v>
      </c>
      <c r="G42" s="105">
        <f t="shared" si="3"/>
        <v>845.83333333333337</v>
      </c>
      <c r="H42" s="103">
        <f t="shared" si="4"/>
        <v>720.125</v>
      </c>
      <c r="I42" s="104">
        <f t="shared" si="5"/>
        <v>622.90277777777783</v>
      </c>
      <c r="J42" s="104">
        <f t="shared" si="6"/>
        <v>553.45833333333337</v>
      </c>
      <c r="K42" s="104">
        <f t="shared" si="7"/>
        <v>501.375</v>
      </c>
      <c r="L42" s="104">
        <f t="shared" si="8"/>
        <v>460.86574074074076</v>
      </c>
      <c r="M42" s="115">
        <f t="shared" si="9"/>
        <v>428.45833333333331</v>
      </c>
      <c r="O42" s="13"/>
      <c r="P42" s="15">
        <f>D15</f>
        <v>0.04</v>
      </c>
      <c r="R42" s="15">
        <f>H15</f>
        <v>4.6899999999999997E-2</v>
      </c>
      <c r="X42" s="138"/>
    </row>
    <row r="43" spans="2:24" s="7" customFormat="1" ht="15.75" thickBot="1" x14ac:dyDescent="0.3">
      <c r="B43" s="137"/>
      <c r="C43" s="112">
        <f t="shared" si="11"/>
        <v>36000</v>
      </c>
      <c r="D43" s="20">
        <f t="shared" si="0"/>
        <v>3179.7000000000003</v>
      </c>
      <c r="E43" s="100">
        <f t="shared" si="1"/>
        <v>9010649.9999999981</v>
      </c>
      <c r="F43" s="101">
        <f t="shared" si="2"/>
        <v>9010149.9999999981</v>
      </c>
      <c r="G43" s="102">
        <f t="shared" si="3"/>
        <v>9009899.9999999981</v>
      </c>
      <c r="H43" s="100">
        <f t="shared" si="4"/>
        <v>759</v>
      </c>
      <c r="I43" s="101">
        <f t="shared" si="5"/>
        <v>659</v>
      </c>
      <c r="J43" s="101">
        <f t="shared" si="6"/>
        <v>587.57142857142856</v>
      </c>
      <c r="K43" s="101">
        <f t="shared" si="7"/>
        <v>534</v>
      </c>
      <c r="L43" s="101">
        <f t="shared" si="8"/>
        <v>492.33333333333331</v>
      </c>
      <c r="M43" s="113">
        <f t="shared" si="9"/>
        <v>459</v>
      </c>
      <c r="O43" s="13"/>
      <c r="P43" s="15">
        <f t="shared" si="10"/>
        <v>3003.0499999999997</v>
      </c>
      <c r="R43" s="15">
        <v>5.2999999999999999E-2</v>
      </c>
      <c r="X43" s="138"/>
    </row>
    <row r="44" spans="2:24" s="7" customFormat="1" ht="15.75" thickBot="1" x14ac:dyDescent="0.3">
      <c r="B44" s="137"/>
      <c r="C44" s="114">
        <f t="shared" si="11"/>
        <v>37000</v>
      </c>
      <c r="D44" s="58">
        <f t="shared" si="0"/>
        <v>3268.0250000000001</v>
      </c>
      <c r="E44" s="103">
        <f t="shared" si="1"/>
        <v>9533281.25</v>
      </c>
      <c r="F44" s="104">
        <f t="shared" si="2"/>
        <v>9532767.3611111119</v>
      </c>
      <c r="G44" s="105">
        <f t="shared" si="3"/>
        <v>9532510.416666666</v>
      </c>
      <c r="H44" s="103">
        <f t="shared" si="4"/>
        <v>780.08333333333337</v>
      </c>
      <c r="I44" s="104">
        <f t="shared" si="5"/>
        <v>677.30555555555554</v>
      </c>
      <c r="J44" s="104">
        <f t="shared" si="6"/>
        <v>603.89285714285711</v>
      </c>
      <c r="K44" s="104">
        <f t="shared" si="7"/>
        <v>548.83333333333337</v>
      </c>
      <c r="L44" s="104">
        <f t="shared" si="8"/>
        <v>506.00925925925924</v>
      </c>
      <c r="M44" s="115">
        <f t="shared" si="9"/>
        <v>471.75</v>
      </c>
      <c r="O44" s="13"/>
      <c r="P44" s="15">
        <f t="shared" si="10"/>
        <v>3091.375</v>
      </c>
      <c r="R44" s="15">
        <v>5.2999999999999999E-2</v>
      </c>
      <c r="X44" s="138"/>
    </row>
    <row r="45" spans="2:24" s="7" customFormat="1" ht="15" x14ac:dyDescent="0.25">
      <c r="B45" s="137"/>
      <c r="C45" s="112">
        <f t="shared" si="11"/>
        <v>38000</v>
      </c>
      <c r="D45" s="18">
        <f t="shared" si="0"/>
        <v>3356.35</v>
      </c>
      <c r="E45" s="100">
        <f t="shared" si="1"/>
        <v>10070633.333333334</v>
      </c>
      <c r="F45" s="101">
        <f t="shared" si="2"/>
        <v>10070105.555555558</v>
      </c>
      <c r="G45" s="102">
        <f t="shared" si="3"/>
        <v>10069841.666666668</v>
      </c>
      <c r="H45" s="100">
        <f t="shared" si="4"/>
        <v>801.16666666666663</v>
      </c>
      <c r="I45" s="101">
        <f t="shared" si="5"/>
        <v>695.61111111111109</v>
      </c>
      <c r="J45" s="101">
        <f t="shared" si="6"/>
        <v>620.21428571428567</v>
      </c>
      <c r="K45" s="101">
        <f t="shared" si="7"/>
        <v>563.66666666666663</v>
      </c>
      <c r="L45" s="101">
        <f t="shared" si="8"/>
        <v>519.68518518518522</v>
      </c>
      <c r="M45" s="113">
        <f t="shared" si="9"/>
        <v>484.5</v>
      </c>
      <c r="O45" s="13"/>
      <c r="P45" s="15">
        <f t="shared" si="10"/>
        <v>3179.7000000000003</v>
      </c>
      <c r="R45" s="15">
        <v>5.2999999999999999E-2</v>
      </c>
      <c r="X45" s="138"/>
    </row>
    <row r="46" spans="2:24" s="7" customFormat="1" ht="15" x14ac:dyDescent="0.25">
      <c r="B46" s="137"/>
      <c r="C46" s="112">
        <f t="shared" si="11"/>
        <v>39000</v>
      </c>
      <c r="D46" s="18">
        <f t="shared" si="0"/>
        <v>3444.6749999999997</v>
      </c>
      <c r="E46" s="100">
        <f t="shared" si="1"/>
        <v>9187425</v>
      </c>
      <c r="F46" s="101">
        <f t="shared" si="2"/>
        <v>9186883.333333334</v>
      </c>
      <c r="G46" s="102">
        <f t="shared" si="3"/>
        <v>9186612.5</v>
      </c>
      <c r="H46" s="100">
        <f t="shared" si="4"/>
        <v>822.25</v>
      </c>
      <c r="I46" s="101">
        <f t="shared" si="5"/>
        <v>713.91666666666663</v>
      </c>
      <c r="J46" s="101">
        <f t="shared" si="6"/>
        <v>636.53571428571433</v>
      </c>
      <c r="K46" s="101">
        <f t="shared" si="7"/>
        <v>578.5</v>
      </c>
      <c r="L46" s="101">
        <f t="shared" si="8"/>
        <v>533.36111111111109</v>
      </c>
      <c r="M46" s="113">
        <f t="shared" si="9"/>
        <v>497.25</v>
      </c>
      <c r="O46" s="13"/>
      <c r="P46" s="15">
        <f t="shared" ref="P46" si="19">D39</f>
        <v>2826.4</v>
      </c>
      <c r="R46" s="15">
        <v>5.2999999999999999E-2</v>
      </c>
      <c r="X46" s="138"/>
    </row>
    <row r="47" spans="2:24" s="7" customFormat="1" ht="15" x14ac:dyDescent="0.25">
      <c r="B47" s="137"/>
      <c r="C47" s="112">
        <f t="shared" si="11"/>
        <v>40000</v>
      </c>
      <c r="D47" s="18">
        <f t="shared" si="0"/>
        <v>3533</v>
      </c>
      <c r="E47" s="100">
        <f t="shared" si="1"/>
        <v>1800</v>
      </c>
      <c r="F47" s="101">
        <f t="shared" si="2"/>
        <v>1244.4444444444443</v>
      </c>
      <c r="G47" s="102">
        <f t="shared" si="3"/>
        <v>966.66666666666663</v>
      </c>
      <c r="H47" s="100">
        <f t="shared" si="4"/>
        <v>823</v>
      </c>
      <c r="I47" s="101">
        <f t="shared" si="5"/>
        <v>711.88888888888891</v>
      </c>
      <c r="J47" s="101">
        <f t="shared" si="6"/>
        <v>632.52380952380952</v>
      </c>
      <c r="K47" s="101">
        <f t="shared" si="7"/>
        <v>573</v>
      </c>
      <c r="L47" s="101">
        <f t="shared" si="8"/>
        <v>526.7037037037037</v>
      </c>
      <c r="M47" s="113">
        <f t="shared" si="9"/>
        <v>489.66666666666669</v>
      </c>
      <c r="O47" s="13"/>
      <c r="P47" s="15">
        <f>D15</f>
        <v>0.04</v>
      </c>
      <c r="R47" s="15">
        <f>H15</f>
        <v>4.6899999999999997E-2</v>
      </c>
      <c r="X47" s="138"/>
    </row>
    <row r="48" spans="2:24" s="7" customFormat="1" ht="15.75" thickBot="1" x14ac:dyDescent="0.3">
      <c r="B48" s="137"/>
      <c r="C48" s="112">
        <f t="shared" si="11"/>
        <v>41000</v>
      </c>
      <c r="D48" s="19">
        <f t="shared" si="0"/>
        <v>3621.3250000000003</v>
      </c>
      <c r="E48" s="100">
        <f t="shared" si="1"/>
        <v>11771014.583333334</v>
      </c>
      <c r="F48" s="101">
        <f t="shared" si="2"/>
        <v>11770445.138888888</v>
      </c>
      <c r="G48" s="102">
        <f t="shared" si="3"/>
        <v>11770160.416666666</v>
      </c>
      <c r="H48" s="100">
        <f t="shared" si="4"/>
        <v>864.41666666666663</v>
      </c>
      <c r="I48" s="101">
        <f t="shared" si="5"/>
        <v>750.52777777777783</v>
      </c>
      <c r="J48" s="101">
        <f t="shared" si="6"/>
        <v>669.17857142857144</v>
      </c>
      <c r="K48" s="101">
        <f t="shared" si="7"/>
        <v>608.16666666666663</v>
      </c>
      <c r="L48" s="101">
        <f t="shared" si="8"/>
        <v>560.71296296296293</v>
      </c>
      <c r="M48" s="113">
        <f t="shared" si="9"/>
        <v>522.75</v>
      </c>
      <c r="O48" s="13"/>
      <c r="P48" s="15">
        <f t="shared" si="10"/>
        <v>3444.6749999999997</v>
      </c>
      <c r="R48" s="15">
        <v>5.2999999999999999E-2</v>
      </c>
      <c r="X48" s="138"/>
    </row>
    <row r="49" spans="2:24" s="7" customFormat="1" ht="15.75" thickBot="1" x14ac:dyDescent="0.3">
      <c r="B49" s="137"/>
      <c r="C49" s="112">
        <f t="shared" si="11"/>
        <v>42000</v>
      </c>
      <c r="D49" s="20">
        <f t="shared" si="0"/>
        <v>3709.65</v>
      </c>
      <c r="E49" s="100">
        <f t="shared" si="1"/>
        <v>12367250</v>
      </c>
      <c r="F49" s="101">
        <f t="shared" si="2"/>
        <v>12366666.666666666</v>
      </c>
      <c r="G49" s="102">
        <f t="shared" si="3"/>
        <v>12366375</v>
      </c>
      <c r="H49" s="100">
        <f t="shared" si="4"/>
        <v>885.5</v>
      </c>
      <c r="I49" s="101">
        <f t="shared" si="5"/>
        <v>768.83333333333337</v>
      </c>
      <c r="J49" s="101">
        <f t="shared" si="6"/>
        <v>685.5</v>
      </c>
      <c r="K49" s="101">
        <f t="shared" si="7"/>
        <v>623</v>
      </c>
      <c r="L49" s="101">
        <f t="shared" si="8"/>
        <v>574.38888888888891</v>
      </c>
      <c r="M49" s="113">
        <f t="shared" si="9"/>
        <v>535.5</v>
      </c>
      <c r="O49" s="13"/>
      <c r="P49" s="15">
        <f t="shared" si="10"/>
        <v>3533</v>
      </c>
      <c r="R49" s="15">
        <v>5.2999999999999999E-2</v>
      </c>
      <c r="X49" s="138"/>
    </row>
    <row r="50" spans="2:24" s="7" customFormat="1" ht="15.75" thickBot="1" x14ac:dyDescent="0.3">
      <c r="B50" s="137"/>
      <c r="C50" s="114">
        <f t="shared" si="11"/>
        <v>43000</v>
      </c>
      <c r="D50" s="58">
        <f t="shared" si="0"/>
        <v>3797.9749999999999</v>
      </c>
      <c r="E50" s="103">
        <f t="shared" si="1"/>
        <v>12978206.25</v>
      </c>
      <c r="F50" s="104">
        <f t="shared" si="2"/>
        <v>12977609.027777778</v>
      </c>
      <c r="G50" s="105">
        <f t="shared" si="3"/>
        <v>12977310.416666666</v>
      </c>
      <c r="H50" s="103">
        <f t="shared" si="4"/>
        <v>906.58333333333337</v>
      </c>
      <c r="I50" s="104">
        <f t="shared" si="5"/>
        <v>787.13888888888891</v>
      </c>
      <c r="J50" s="104">
        <f t="shared" si="6"/>
        <v>701.82142857142856</v>
      </c>
      <c r="K50" s="104">
        <f t="shared" si="7"/>
        <v>637.83333333333337</v>
      </c>
      <c r="L50" s="104">
        <f t="shared" si="8"/>
        <v>588.06481481481478</v>
      </c>
      <c r="M50" s="115">
        <f t="shared" si="9"/>
        <v>548.25</v>
      </c>
      <c r="O50" s="13"/>
      <c r="P50" s="15">
        <f t="shared" si="10"/>
        <v>3621.3250000000003</v>
      </c>
      <c r="R50" s="15">
        <v>5.2999999999999999E-2</v>
      </c>
      <c r="X50" s="138"/>
    </row>
    <row r="51" spans="2:24" s="7" customFormat="1" ht="15.75" thickBot="1" x14ac:dyDescent="0.3">
      <c r="B51" s="137"/>
      <c r="C51" s="112">
        <f t="shared" si="11"/>
        <v>44000</v>
      </c>
      <c r="D51" s="18">
        <f t="shared" si="0"/>
        <v>3886.2999999999997</v>
      </c>
      <c r="E51" s="100">
        <f t="shared" si="1"/>
        <v>13603883.333333334</v>
      </c>
      <c r="F51" s="101">
        <f t="shared" si="2"/>
        <v>13603272.222222222</v>
      </c>
      <c r="G51" s="102">
        <f t="shared" si="3"/>
        <v>13602966.666666666</v>
      </c>
      <c r="H51" s="100">
        <f t="shared" si="4"/>
        <v>927.66666666666663</v>
      </c>
      <c r="I51" s="101">
        <f t="shared" si="5"/>
        <v>805.44444444444446</v>
      </c>
      <c r="J51" s="101">
        <f t="shared" si="6"/>
        <v>718.14285714285711</v>
      </c>
      <c r="K51" s="101">
        <f t="shared" si="7"/>
        <v>652.66666666666663</v>
      </c>
      <c r="L51" s="101">
        <f t="shared" si="8"/>
        <v>601.74074074074076</v>
      </c>
      <c r="M51" s="113">
        <f t="shared" si="9"/>
        <v>561</v>
      </c>
      <c r="O51" s="13"/>
      <c r="P51" s="15">
        <f t="shared" si="10"/>
        <v>3709.65</v>
      </c>
      <c r="R51" s="15">
        <v>5.2999999999999999E-2</v>
      </c>
      <c r="X51" s="138"/>
    </row>
    <row r="52" spans="2:24" s="7" customFormat="1" ht="15.75" thickBot="1" x14ac:dyDescent="0.3">
      <c r="B52" s="137"/>
      <c r="C52" s="114">
        <f t="shared" si="11"/>
        <v>45000</v>
      </c>
      <c r="D52" s="58">
        <f t="shared" si="0"/>
        <v>3974.625</v>
      </c>
      <c r="E52" s="103">
        <f t="shared" si="1"/>
        <v>2025</v>
      </c>
      <c r="F52" s="104">
        <f t="shared" si="2"/>
        <v>1400</v>
      </c>
      <c r="G52" s="105">
        <f t="shared" si="3"/>
        <v>1087.5</v>
      </c>
      <c r="H52" s="103">
        <f t="shared" si="4"/>
        <v>925.875</v>
      </c>
      <c r="I52" s="104">
        <f t="shared" si="5"/>
        <v>800.875</v>
      </c>
      <c r="J52" s="104">
        <f t="shared" si="6"/>
        <v>711.58928571428567</v>
      </c>
      <c r="K52" s="104">
        <f t="shared" si="7"/>
        <v>644.625</v>
      </c>
      <c r="L52" s="104">
        <f t="shared" si="8"/>
        <v>592.54166666666663</v>
      </c>
      <c r="M52" s="115">
        <f t="shared" si="9"/>
        <v>550.875</v>
      </c>
      <c r="O52" s="13"/>
      <c r="P52" s="15">
        <f>D15</f>
        <v>0.04</v>
      </c>
      <c r="R52" s="15">
        <f>H15</f>
        <v>4.6899999999999997E-2</v>
      </c>
      <c r="X52" s="138"/>
    </row>
    <row r="53" spans="2:24" s="7" customFormat="1" ht="15" x14ac:dyDescent="0.25">
      <c r="B53" s="137"/>
      <c r="C53" s="112">
        <f t="shared" si="11"/>
        <v>46000</v>
      </c>
      <c r="D53" s="18">
        <f t="shared" si="0"/>
        <v>4062.9500000000003</v>
      </c>
      <c r="E53" s="100">
        <f t="shared" si="1"/>
        <v>14899400</v>
      </c>
      <c r="F53" s="101">
        <f t="shared" si="2"/>
        <v>14898761.111111112</v>
      </c>
      <c r="G53" s="102">
        <f t="shared" si="3"/>
        <v>14898441.666666666</v>
      </c>
      <c r="H53" s="100">
        <f t="shared" si="4"/>
        <v>969.83333333333337</v>
      </c>
      <c r="I53" s="101">
        <f t="shared" si="5"/>
        <v>842.05555555555554</v>
      </c>
      <c r="J53" s="101">
        <f t="shared" si="6"/>
        <v>750.78571428571433</v>
      </c>
      <c r="K53" s="101">
        <f t="shared" si="7"/>
        <v>682.33333333333337</v>
      </c>
      <c r="L53" s="101">
        <f t="shared" si="8"/>
        <v>629.09259259259261</v>
      </c>
      <c r="M53" s="113">
        <f t="shared" si="9"/>
        <v>586.5</v>
      </c>
      <c r="O53" s="13"/>
      <c r="P53" s="15">
        <f t="shared" ref="P53" si="20">D51</f>
        <v>3886.2999999999997</v>
      </c>
      <c r="R53" s="15">
        <v>5.2999999999999999E-2</v>
      </c>
      <c r="X53" s="138"/>
    </row>
    <row r="54" spans="2:24" s="7" customFormat="1" ht="15.75" thickBot="1" x14ac:dyDescent="0.3">
      <c r="B54" s="137"/>
      <c r="C54" s="112">
        <f t="shared" si="11"/>
        <v>47000</v>
      </c>
      <c r="D54" s="19">
        <f t="shared" si="0"/>
        <v>4151.2750000000005</v>
      </c>
      <c r="E54" s="100">
        <f t="shared" si="1"/>
        <v>15569239.583333334</v>
      </c>
      <c r="F54" s="101">
        <f t="shared" si="2"/>
        <v>15568586.805555556</v>
      </c>
      <c r="G54" s="102">
        <f t="shared" si="3"/>
        <v>15568260.416666666</v>
      </c>
      <c r="H54" s="100">
        <f t="shared" si="4"/>
        <v>990.91666666666663</v>
      </c>
      <c r="I54" s="101">
        <f t="shared" si="5"/>
        <v>860.36111111111109</v>
      </c>
      <c r="J54" s="101">
        <f t="shared" si="6"/>
        <v>767.10714285714289</v>
      </c>
      <c r="K54" s="101">
        <f t="shared" si="7"/>
        <v>697.16666666666663</v>
      </c>
      <c r="L54" s="101">
        <f t="shared" si="8"/>
        <v>642.76851851851848</v>
      </c>
      <c r="M54" s="113">
        <f t="shared" si="9"/>
        <v>599.25</v>
      </c>
      <c r="O54" s="13"/>
      <c r="P54" s="15">
        <f t="shared" si="10"/>
        <v>3974.625</v>
      </c>
      <c r="R54" s="15">
        <v>5.2999999999999999E-2</v>
      </c>
      <c r="X54" s="138"/>
    </row>
    <row r="55" spans="2:24" s="7" customFormat="1" ht="15.75" thickBot="1" x14ac:dyDescent="0.3">
      <c r="B55" s="137"/>
      <c r="C55" s="112">
        <f t="shared" si="11"/>
        <v>48000</v>
      </c>
      <c r="D55" s="20">
        <f t="shared" si="0"/>
        <v>4239.5999999999995</v>
      </c>
      <c r="E55" s="100">
        <f t="shared" si="1"/>
        <v>16253800</v>
      </c>
      <c r="F55" s="101">
        <f t="shared" si="2"/>
        <v>16253133.333333334</v>
      </c>
      <c r="G55" s="102">
        <f t="shared" si="3"/>
        <v>16252800</v>
      </c>
      <c r="H55" s="100">
        <f t="shared" si="4"/>
        <v>1012</v>
      </c>
      <c r="I55" s="101">
        <f t="shared" si="5"/>
        <v>878.66666666666663</v>
      </c>
      <c r="J55" s="101">
        <f t="shared" si="6"/>
        <v>783.42857142857144</v>
      </c>
      <c r="K55" s="101">
        <f t="shared" si="7"/>
        <v>712</v>
      </c>
      <c r="L55" s="101">
        <f t="shared" si="8"/>
        <v>656.44444444444446</v>
      </c>
      <c r="M55" s="113">
        <f t="shared" si="9"/>
        <v>612</v>
      </c>
      <c r="O55" s="13"/>
      <c r="P55" s="15">
        <f t="shared" si="10"/>
        <v>4062.9500000000003</v>
      </c>
      <c r="R55" s="15">
        <v>5.2999999999999999E-2</v>
      </c>
      <c r="X55" s="138"/>
    </row>
    <row r="56" spans="2:24" s="7" customFormat="1" ht="15.75" thickBot="1" x14ac:dyDescent="0.3">
      <c r="B56" s="137"/>
      <c r="C56" s="114">
        <f t="shared" si="11"/>
        <v>49000</v>
      </c>
      <c r="D56" s="58">
        <f t="shared" si="0"/>
        <v>4327.9250000000002</v>
      </c>
      <c r="E56" s="103">
        <f t="shared" si="1"/>
        <v>16953081.250000004</v>
      </c>
      <c r="F56" s="104">
        <f t="shared" si="2"/>
        <v>16952400.694444448</v>
      </c>
      <c r="G56" s="105">
        <f t="shared" si="3"/>
        <v>16952060.416666668</v>
      </c>
      <c r="H56" s="103">
        <f t="shared" si="4"/>
        <v>1033.0833333333333</v>
      </c>
      <c r="I56" s="104">
        <f t="shared" si="5"/>
        <v>896.97222222222217</v>
      </c>
      <c r="J56" s="104">
        <f t="shared" si="6"/>
        <v>799.75</v>
      </c>
      <c r="K56" s="104">
        <f t="shared" si="7"/>
        <v>726.83333333333337</v>
      </c>
      <c r="L56" s="104">
        <f t="shared" si="8"/>
        <v>670.12037037037032</v>
      </c>
      <c r="M56" s="115">
        <f t="shared" si="9"/>
        <v>624.75</v>
      </c>
      <c r="O56" s="13"/>
      <c r="P56" s="15">
        <f t="shared" si="10"/>
        <v>4151.2750000000005</v>
      </c>
      <c r="R56" s="15">
        <v>5.2999999999999999E-2</v>
      </c>
      <c r="X56" s="138"/>
    </row>
    <row r="57" spans="2:24" s="7" customFormat="1" ht="15" x14ac:dyDescent="0.25">
      <c r="B57" s="137"/>
      <c r="C57" s="112">
        <f t="shared" si="11"/>
        <v>50000</v>
      </c>
      <c r="D57" s="18">
        <f t="shared" si="0"/>
        <v>4416.25</v>
      </c>
      <c r="E57" s="100">
        <f t="shared" si="1"/>
        <v>2250</v>
      </c>
      <c r="F57" s="101">
        <f t="shared" si="2"/>
        <v>1555.5555555555557</v>
      </c>
      <c r="G57" s="102">
        <f t="shared" si="3"/>
        <v>1208.3333333333333</v>
      </c>
      <c r="H57" s="100">
        <f t="shared" si="4"/>
        <v>1028.75</v>
      </c>
      <c r="I57" s="101">
        <f t="shared" si="5"/>
        <v>889.86111111111109</v>
      </c>
      <c r="J57" s="101">
        <f t="shared" si="6"/>
        <v>790.65476190476193</v>
      </c>
      <c r="K57" s="101">
        <f t="shared" si="7"/>
        <v>716.25</v>
      </c>
      <c r="L57" s="101">
        <f t="shared" si="8"/>
        <v>658.37962962962968</v>
      </c>
      <c r="M57" s="113">
        <f t="shared" si="9"/>
        <v>612.08333333333337</v>
      </c>
      <c r="O57" s="13"/>
      <c r="P57" s="15">
        <f>D15</f>
        <v>0.04</v>
      </c>
      <c r="R57" s="15">
        <f>H15</f>
        <v>4.6899999999999997E-2</v>
      </c>
      <c r="X57" s="138"/>
    </row>
    <row r="58" spans="2:24" s="7" customFormat="1" ht="15" x14ac:dyDescent="0.25">
      <c r="B58" s="137"/>
      <c r="C58" s="112">
        <f>C57+1000</f>
        <v>51000</v>
      </c>
      <c r="D58" s="18">
        <f t="shared" si="0"/>
        <v>4504.5749999999998</v>
      </c>
      <c r="E58" s="100">
        <f t="shared" si="1"/>
        <v>18395806.25</v>
      </c>
      <c r="F58" s="101">
        <f t="shared" si="2"/>
        <v>18395097.916666668</v>
      </c>
      <c r="G58" s="102">
        <f t="shared" si="3"/>
        <v>18394743.75</v>
      </c>
      <c r="H58" s="100">
        <f t="shared" si="4"/>
        <v>1075.25</v>
      </c>
      <c r="I58" s="101">
        <f t="shared" si="5"/>
        <v>933.58333333333337</v>
      </c>
      <c r="J58" s="101">
        <f t="shared" si="6"/>
        <v>832.39285714285711</v>
      </c>
      <c r="K58" s="101">
        <f t="shared" si="7"/>
        <v>756.5</v>
      </c>
      <c r="L58" s="101">
        <f t="shared" si="8"/>
        <v>697.47222222222217</v>
      </c>
      <c r="M58" s="113">
        <f t="shared" si="9"/>
        <v>650.25</v>
      </c>
      <c r="O58" s="13"/>
      <c r="P58" s="15">
        <f t="shared" si="10"/>
        <v>4327.9250000000002</v>
      </c>
      <c r="R58" s="15">
        <v>5.2999999999999999E-2</v>
      </c>
      <c r="X58" s="138"/>
    </row>
    <row r="59" spans="2:24" s="7" customFormat="1" ht="15" x14ac:dyDescent="0.25">
      <c r="B59" s="137"/>
      <c r="C59" s="112">
        <f t="shared" ref="C59:C122" si="21">C58+1000</f>
        <v>52000</v>
      </c>
      <c r="D59" s="18">
        <f t="shared" si="0"/>
        <v>4592.9000000000005</v>
      </c>
      <c r="E59" s="100">
        <f t="shared" si="1"/>
        <v>19139250</v>
      </c>
      <c r="F59" s="101">
        <f t="shared" si="2"/>
        <v>19138527.777777776</v>
      </c>
      <c r="G59" s="102">
        <f t="shared" si="3"/>
        <v>19138166.666666668</v>
      </c>
      <c r="H59" s="100">
        <f t="shared" si="4"/>
        <v>1096.3333333333333</v>
      </c>
      <c r="I59" s="101">
        <f t="shared" si="5"/>
        <v>951.88888888888891</v>
      </c>
      <c r="J59" s="101">
        <f t="shared" si="6"/>
        <v>848.71428571428567</v>
      </c>
      <c r="K59" s="101">
        <f t="shared" si="7"/>
        <v>771.33333333333337</v>
      </c>
      <c r="L59" s="101">
        <f t="shared" si="8"/>
        <v>711.14814814814815</v>
      </c>
      <c r="M59" s="113">
        <f t="shared" si="9"/>
        <v>663</v>
      </c>
      <c r="O59" s="13"/>
      <c r="P59" s="15">
        <f t="shared" si="10"/>
        <v>4416.25</v>
      </c>
      <c r="R59" s="15">
        <v>5.2999999999999999E-2</v>
      </c>
      <c r="X59" s="138"/>
    </row>
    <row r="60" spans="2:24" s="7" customFormat="1" ht="15.75" thickBot="1" x14ac:dyDescent="0.3">
      <c r="B60" s="137"/>
      <c r="C60" s="112">
        <f t="shared" si="21"/>
        <v>53000</v>
      </c>
      <c r="D60" s="19">
        <f t="shared" si="0"/>
        <v>4681.2249999999995</v>
      </c>
      <c r="E60" s="100">
        <f t="shared" si="1"/>
        <v>19897414.583333332</v>
      </c>
      <c r="F60" s="101">
        <f t="shared" si="2"/>
        <v>19896678.472222224</v>
      </c>
      <c r="G60" s="102">
        <f t="shared" si="3"/>
        <v>19896310.416666668</v>
      </c>
      <c r="H60" s="100">
        <f t="shared" si="4"/>
        <v>1117.4166666666667</v>
      </c>
      <c r="I60" s="101">
        <f t="shared" si="5"/>
        <v>970.19444444444446</v>
      </c>
      <c r="J60" s="101">
        <f t="shared" si="6"/>
        <v>865.03571428571433</v>
      </c>
      <c r="K60" s="101">
        <f t="shared" si="7"/>
        <v>786.16666666666663</v>
      </c>
      <c r="L60" s="101">
        <f t="shared" si="8"/>
        <v>724.82407407407402</v>
      </c>
      <c r="M60" s="113">
        <f t="shared" si="9"/>
        <v>675.75</v>
      </c>
      <c r="O60" s="13"/>
      <c r="P60" s="15">
        <f t="shared" si="10"/>
        <v>4504.5749999999998</v>
      </c>
      <c r="R60" s="15">
        <v>5.2999999999999999E-2</v>
      </c>
      <c r="X60" s="138"/>
    </row>
    <row r="61" spans="2:24" s="8" customFormat="1" ht="15.75" thickBot="1" x14ac:dyDescent="0.3">
      <c r="B61" s="139"/>
      <c r="C61" s="112">
        <f t="shared" si="21"/>
        <v>54000</v>
      </c>
      <c r="D61" s="20">
        <f t="shared" si="0"/>
        <v>4769.55</v>
      </c>
      <c r="E61" s="100">
        <f t="shared" si="1"/>
        <v>20670300.000000004</v>
      </c>
      <c r="F61" s="101">
        <f t="shared" si="2"/>
        <v>20669550.000000004</v>
      </c>
      <c r="G61" s="102">
        <f t="shared" si="3"/>
        <v>20669175.000000004</v>
      </c>
      <c r="H61" s="100">
        <f t="shared" si="4"/>
        <v>1138.5</v>
      </c>
      <c r="I61" s="101">
        <f t="shared" si="5"/>
        <v>988.5</v>
      </c>
      <c r="J61" s="101">
        <f t="shared" si="6"/>
        <v>881.35714285714289</v>
      </c>
      <c r="K61" s="101">
        <f t="shared" si="7"/>
        <v>801</v>
      </c>
      <c r="L61" s="101">
        <f t="shared" si="8"/>
        <v>738.5</v>
      </c>
      <c r="M61" s="113">
        <f t="shared" si="9"/>
        <v>688.5</v>
      </c>
      <c r="O61" s="14"/>
      <c r="P61" s="15">
        <f t="shared" si="10"/>
        <v>4592.9000000000005</v>
      </c>
      <c r="R61" s="15">
        <v>5.2999999999999999E-2</v>
      </c>
      <c r="X61" s="140"/>
    </row>
    <row r="62" spans="2:24" s="7" customFormat="1" ht="15.75" thickBot="1" x14ac:dyDescent="0.3">
      <c r="B62" s="137"/>
      <c r="C62" s="114">
        <f t="shared" si="21"/>
        <v>55000</v>
      </c>
      <c r="D62" s="58">
        <f t="shared" si="0"/>
        <v>4857.875</v>
      </c>
      <c r="E62" s="103">
        <f t="shared" si="1"/>
        <v>2475</v>
      </c>
      <c r="F62" s="104">
        <f t="shared" si="2"/>
        <v>1711.1111111111111</v>
      </c>
      <c r="G62" s="105">
        <f t="shared" si="3"/>
        <v>1329.1666666666667</v>
      </c>
      <c r="H62" s="103">
        <f t="shared" si="4"/>
        <v>1131.625</v>
      </c>
      <c r="I62" s="104">
        <f t="shared" si="5"/>
        <v>978.84722222222217</v>
      </c>
      <c r="J62" s="104">
        <f t="shared" si="6"/>
        <v>869.72023809523807</v>
      </c>
      <c r="K62" s="104">
        <f t="shared" si="7"/>
        <v>787.875</v>
      </c>
      <c r="L62" s="104">
        <f t="shared" si="8"/>
        <v>724.21759259259261</v>
      </c>
      <c r="M62" s="115">
        <f t="shared" si="9"/>
        <v>673.29166666666663</v>
      </c>
      <c r="O62" s="13"/>
      <c r="P62" s="15">
        <f>D15</f>
        <v>0.04</v>
      </c>
      <c r="R62" s="15">
        <f>H15</f>
        <v>4.6899999999999997E-2</v>
      </c>
      <c r="X62" s="138"/>
    </row>
    <row r="63" spans="2:24" s="7" customFormat="1" ht="15" x14ac:dyDescent="0.25">
      <c r="B63" s="137"/>
      <c r="C63" s="112">
        <f t="shared" si="21"/>
        <v>56000</v>
      </c>
      <c r="D63" s="18">
        <f t="shared" si="0"/>
        <v>4946.2</v>
      </c>
      <c r="E63" s="100">
        <f t="shared" si="1"/>
        <v>22260233.333333332</v>
      </c>
      <c r="F63" s="101">
        <f t="shared" si="2"/>
        <v>22259455.555555556</v>
      </c>
      <c r="G63" s="102">
        <f t="shared" si="3"/>
        <v>22259066.666666668</v>
      </c>
      <c r="H63" s="100">
        <f t="shared" si="4"/>
        <v>1180.6666666666667</v>
      </c>
      <c r="I63" s="101">
        <f t="shared" si="5"/>
        <v>1025.1111111111111</v>
      </c>
      <c r="J63" s="101">
        <f t="shared" si="6"/>
        <v>914</v>
      </c>
      <c r="K63" s="101">
        <f t="shared" si="7"/>
        <v>830.66666666666663</v>
      </c>
      <c r="L63" s="101">
        <f t="shared" si="8"/>
        <v>765.85185185185185</v>
      </c>
      <c r="M63" s="113">
        <f t="shared" si="9"/>
        <v>714</v>
      </c>
      <c r="O63" s="13"/>
      <c r="P63" s="15">
        <f t="shared" si="10"/>
        <v>4769.55</v>
      </c>
      <c r="R63" s="15">
        <v>5.2999999999999999E-2</v>
      </c>
      <c r="X63" s="138"/>
    </row>
    <row r="64" spans="2:24" s="7" customFormat="1" ht="15" x14ac:dyDescent="0.25">
      <c r="B64" s="137"/>
      <c r="C64" s="112">
        <f t="shared" si="21"/>
        <v>57000</v>
      </c>
      <c r="D64" s="18">
        <f t="shared" si="0"/>
        <v>5034.5250000000005</v>
      </c>
      <c r="E64" s="100">
        <f t="shared" si="1"/>
        <v>23077281.25</v>
      </c>
      <c r="F64" s="101">
        <f t="shared" si="2"/>
        <v>23076489.583333332</v>
      </c>
      <c r="G64" s="102">
        <f t="shared" si="3"/>
        <v>23076093.75</v>
      </c>
      <c r="H64" s="100">
        <f t="shared" si="4"/>
        <v>1201.75</v>
      </c>
      <c r="I64" s="101">
        <f t="shared" si="5"/>
        <v>1043.4166666666667</v>
      </c>
      <c r="J64" s="101">
        <f t="shared" si="6"/>
        <v>930.32142857142856</v>
      </c>
      <c r="K64" s="101">
        <f t="shared" si="7"/>
        <v>845.5</v>
      </c>
      <c r="L64" s="101">
        <f t="shared" si="8"/>
        <v>779.52777777777783</v>
      </c>
      <c r="M64" s="113">
        <f t="shared" si="9"/>
        <v>726.75</v>
      </c>
      <c r="O64" s="13"/>
      <c r="P64" s="15">
        <f t="shared" si="10"/>
        <v>4857.875</v>
      </c>
      <c r="R64" s="15">
        <v>5.2999999999999999E-2</v>
      </c>
      <c r="X64" s="138"/>
    </row>
    <row r="65" spans="2:24" s="7" customFormat="1" ht="15" x14ac:dyDescent="0.25">
      <c r="B65" s="137"/>
      <c r="C65" s="112">
        <f t="shared" si="21"/>
        <v>58000</v>
      </c>
      <c r="D65" s="18">
        <f t="shared" si="0"/>
        <v>5122.8499999999995</v>
      </c>
      <c r="E65" s="100">
        <f t="shared" si="1"/>
        <v>23909050</v>
      </c>
      <c r="F65" s="101">
        <f t="shared" si="2"/>
        <v>23908244.444444444</v>
      </c>
      <c r="G65" s="102">
        <f t="shared" si="3"/>
        <v>23907841.666666668</v>
      </c>
      <c r="H65" s="100">
        <f t="shared" si="4"/>
        <v>1222.8333333333333</v>
      </c>
      <c r="I65" s="101">
        <f t="shared" si="5"/>
        <v>1061.7222222222222</v>
      </c>
      <c r="J65" s="101">
        <f t="shared" si="6"/>
        <v>946.64285714285711</v>
      </c>
      <c r="K65" s="101">
        <f t="shared" si="7"/>
        <v>860.33333333333337</v>
      </c>
      <c r="L65" s="101">
        <f t="shared" si="8"/>
        <v>793.2037037037037</v>
      </c>
      <c r="M65" s="113">
        <f t="shared" si="9"/>
        <v>739.5</v>
      </c>
      <c r="O65" s="13"/>
      <c r="P65" s="15">
        <f t="shared" si="10"/>
        <v>4946.2</v>
      </c>
      <c r="R65" s="15">
        <v>5.2999999999999999E-2</v>
      </c>
      <c r="X65" s="138"/>
    </row>
    <row r="66" spans="2:24" s="7" customFormat="1" ht="15.75" thickBot="1" x14ac:dyDescent="0.3">
      <c r="B66" s="137"/>
      <c r="C66" s="112">
        <f t="shared" si="21"/>
        <v>59000</v>
      </c>
      <c r="D66" s="19">
        <f t="shared" si="0"/>
        <v>5211.1750000000002</v>
      </c>
      <c r="E66" s="100">
        <f t="shared" si="1"/>
        <v>24755539.58333334</v>
      </c>
      <c r="F66" s="101">
        <f t="shared" si="2"/>
        <v>24754720.138888896</v>
      </c>
      <c r="G66" s="102">
        <f t="shared" si="3"/>
        <v>24754310.416666672</v>
      </c>
      <c r="H66" s="100">
        <f t="shared" si="4"/>
        <v>1243.9166666666667</v>
      </c>
      <c r="I66" s="101">
        <f t="shared" si="5"/>
        <v>1080.0277777777778</v>
      </c>
      <c r="J66" s="101">
        <f t="shared" si="6"/>
        <v>962.96428571428567</v>
      </c>
      <c r="K66" s="101">
        <f t="shared" si="7"/>
        <v>875.16666666666663</v>
      </c>
      <c r="L66" s="101">
        <f t="shared" si="8"/>
        <v>806.87962962962968</v>
      </c>
      <c r="M66" s="113">
        <f t="shared" si="9"/>
        <v>752.25</v>
      </c>
      <c r="O66" s="13"/>
      <c r="P66" s="15">
        <f t="shared" si="10"/>
        <v>5034.5250000000005</v>
      </c>
      <c r="R66" s="15">
        <v>5.2999999999999999E-2</v>
      </c>
      <c r="X66" s="138"/>
    </row>
    <row r="67" spans="2:24" s="7" customFormat="1" ht="15.75" thickBot="1" x14ac:dyDescent="0.3">
      <c r="B67" s="137"/>
      <c r="C67" s="112">
        <f t="shared" si="21"/>
        <v>60000</v>
      </c>
      <c r="D67" s="20">
        <f t="shared" si="0"/>
        <v>5299.5</v>
      </c>
      <c r="E67" s="100">
        <f t="shared" si="1"/>
        <v>2700</v>
      </c>
      <c r="F67" s="101">
        <f t="shared" si="2"/>
        <v>1866.6666666666667</v>
      </c>
      <c r="G67" s="102">
        <f t="shared" si="3"/>
        <v>1450</v>
      </c>
      <c r="H67" s="100">
        <f t="shared" si="4"/>
        <v>1234.5</v>
      </c>
      <c r="I67" s="101">
        <f t="shared" si="5"/>
        <v>1067.8333333333333</v>
      </c>
      <c r="J67" s="101">
        <f t="shared" si="6"/>
        <v>948.78571428571433</v>
      </c>
      <c r="K67" s="101">
        <f t="shared" si="7"/>
        <v>859.5</v>
      </c>
      <c r="L67" s="101">
        <f t="shared" si="8"/>
        <v>790.05555555555554</v>
      </c>
      <c r="M67" s="113">
        <f t="shared" si="9"/>
        <v>734.5</v>
      </c>
      <c r="O67" s="13"/>
      <c r="P67" s="15">
        <f>D15</f>
        <v>0.04</v>
      </c>
      <c r="R67" s="15">
        <f>H15</f>
        <v>4.6899999999999997E-2</v>
      </c>
      <c r="X67" s="138"/>
    </row>
    <row r="68" spans="2:24" s="7" customFormat="1" ht="15.75" thickBot="1" x14ac:dyDescent="0.3">
      <c r="B68" s="137"/>
      <c r="C68" s="114">
        <f t="shared" si="21"/>
        <v>61000</v>
      </c>
      <c r="D68" s="58">
        <f t="shared" si="0"/>
        <v>5387.8249999999998</v>
      </c>
      <c r="E68" s="103">
        <f t="shared" si="1"/>
        <v>26492681.25</v>
      </c>
      <c r="F68" s="104">
        <f t="shared" si="2"/>
        <v>26491834.027777776</v>
      </c>
      <c r="G68" s="105">
        <f t="shared" si="3"/>
        <v>26491410.416666668</v>
      </c>
      <c r="H68" s="103">
        <f t="shared" si="4"/>
        <v>1286.0833333333333</v>
      </c>
      <c r="I68" s="104">
        <f t="shared" si="5"/>
        <v>1116.6388888888889</v>
      </c>
      <c r="J68" s="104">
        <f t="shared" si="6"/>
        <v>995.60714285714289</v>
      </c>
      <c r="K68" s="104">
        <f t="shared" si="7"/>
        <v>904.83333333333337</v>
      </c>
      <c r="L68" s="104">
        <f t="shared" si="8"/>
        <v>834.23148148148152</v>
      </c>
      <c r="M68" s="115">
        <f t="shared" si="9"/>
        <v>777.75</v>
      </c>
      <c r="O68" s="13"/>
      <c r="P68" s="15">
        <f t="shared" ref="P68" si="22">D66</f>
        <v>5211.1750000000002</v>
      </c>
      <c r="R68" s="15">
        <v>5.2999999999999999E-2</v>
      </c>
      <c r="X68" s="138"/>
    </row>
    <row r="69" spans="2:24" s="7" customFormat="1" ht="15" x14ac:dyDescent="0.25">
      <c r="B69" s="137"/>
      <c r="C69" s="112">
        <f t="shared" si="21"/>
        <v>62000</v>
      </c>
      <c r="D69" s="18">
        <f t="shared" si="0"/>
        <v>5476.1500000000005</v>
      </c>
      <c r="E69" s="100">
        <f t="shared" si="1"/>
        <v>27383333.333333332</v>
      </c>
      <c r="F69" s="101">
        <f t="shared" si="2"/>
        <v>27382472.222222224</v>
      </c>
      <c r="G69" s="102">
        <f t="shared" si="3"/>
        <v>27382041.666666668</v>
      </c>
      <c r="H69" s="100">
        <f t="shared" si="4"/>
        <v>1307.1666666666667</v>
      </c>
      <c r="I69" s="101">
        <f t="shared" si="5"/>
        <v>1134.9444444444443</v>
      </c>
      <c r="J69" s="101">
        <f t="shared" si="6"/>
        <v>1011.9285714285714</v>
      </c>
      <c r="K69" s="101">
        <f t="shared" si="7"/>
        <v>919.66666666666663</v>
      </c>
      <c r="L69" s="101">
        <f t="shared" si="8"/>
        <v>847.90740740740739</v>
      </c>
      <c r="M69" s="113">
        <f t="shared" si="9"/>
        <v>790.5</v>
      </c>
      <c r="O69" s="13"/>
      <c r="P69" s="15">
        <f t="shared" si="10"/>
        <v>5299.5</v>
      </c>
      <c r="R69" s="15">
        <v>5.2999999999999999E-2</v>
      </c>
      <c r="X69" s="138"/>
    </row>
    <row r="70" spans="2:24" s="7" customFormat="1" ht="15" x14ac:dyDescent="0.25">
      <c r="B70" s="137"/>
      <c r="C70" s="112">
        <f t="shared" si="21"/>
        <v>63000</v>
      </c>
      <c r="D70" s="18">
        <f t="shared" si="0"/>
        <v>5564.4749999999995</v>
      </c>
      <c r="E70" s="100">
        <f t="shared" si="1"/>
        <v>28288706.25</v>
      </c>
      <c r="F70" s="101">
        <f t="shared" si="2"/>
        <v>28287831.25</v>
      </c>
      <c r="G70" s="102">
        <f t="shared" si="3"/>
        <v>28287393.75</v>
      </c>
      <c r="H70" s="100">
        <f t="shared" si="4"/>
        <v>1328.25</v>
      </c>
      <c r="I70" s="101">
        <f t="shared" si="5"/>
        <v>1153.25</v>
      </c>
      <c r="J70" s="101">
        <f t="shared" si="6"/>
        <v>1028.25</v>
      </c>
      <c r="K70" s="101">
        <f t="shared" si="7"/>
        <v>934.5</v>
      </c>
      <c r="L70" s="101">
        <f t="shared" si="8"/>
        <v>861.58333333333337</v>
      </c>
      <c r="M70" s="113">
        <f t="shared" si="9"/>
        <v>803.25</v>
      </c>
      <c r="O70" s="13"/>
      <c r="P70" s="15">
        <f t="shared" si="10"/>
        <v>5387.8249999999998</v>
      </c>
      <c r="R70" s="15">
        <v>5.2999999999999999E-2</v>
      </c>
      <c r="X70" s="138"/>
    </row>
    <row r="71" spans="2:24" s="7" customFormat="1" ht="15.75" thickBot="1" x14ac:dyDescent="0.3">
      <c r="B71" s="137"/>
      <c r="C71" s="112">
        <f t="shared" si="21"/>
        <v>64000</v>
      </c>
      <c r="D71" s="18">
        <f t="shared" si="0"/>
        <v>5652.8</v>
      </c>
      <c r="E71" s="100">
        <f t="shared" si="1"/>
        <v>29208800.000000004</v>
      </c>
      <c r="F71" s="101">
        <f t="shared" si="2"/>
        <v>29207911.111111119</v>
      </c>
      <c r="G71" s="102">
        <f t="shared" si="3"/>
        <v>29207466.666666672</v>
      </c>
      <c r="H71" s="100">
        <f t="shared" si="4"/>
        <v>1349.3333333333333</v>
      </c>
      <c r="I71" s="101">
        <f t="shared" si="5"/>
        <v>1171.5555555555557</v>
      </c>
      <c r="J71" s="101">
        <f t="shared" si="6"/>
        <v>1044.5714285714287</v>
      </c>
      <c r="K71" s="101">
        <f t="shared" si="7"/>
        <v>949.33333333333337</v>
      </c>
      <c r="L71" s="101">
        <f t="shared" si="8"/>
        <v>875.25925925925924</v>
      </c>
      <c r="M71" s="113">
        <f t="shared" si="9"/>
        <v>816</v>
      </c>
      <c r="O71" s="13"/>
      <c r="P71" s="15">
        <f t="shared" si="10"/>
        <v>5476.1500000000005</v>
      </c>
      <c r="R71" s="15">
        <v>5.2999999999999999E-2</v>
      </c>
      <c r="X71" s="138"/>
    </row>
    <row r="72" spans="2:24" s="7" customFormat="1" ht="15.75" thickBot="1" x14ac:dyDescent="0.3">
      <c r="B72" s="137"/>
      <c r="C72" s="114">
        <f t="shared" si="21"/>
        <v>65000</v>
      </c>
      <c r="D72" s="58">
        <f t="shared" si="0"/>
        <v>5741.125</v>
      </c>
      <c r="E72" s="103">
        <f t="shared" si="1"/>
        <v>2925</v>
      </c>
      <c r="F72" s="104">
        <f t="shared" si="2"/>
        <v>2022.2222222222222</v>
      </c>
      <c r="G72" s="105">
        <f t="shared" si="3"/>
        <v>1570.8333333333333</v>
      </c>
      <c r="H72" s="103">
        <f t="shared" si="4"/>
        <v>1337.375</v>
      </c>
      <c r="I72" s="104">
        <f t="shared" si="5"/>
        <v>1156.8194444444443</v>
      </c>
      <c r="J72" s="104">
        <f t="shared" si="6"/>
        <v>1027.8511904761904</v>
      </c>
      <c r="K72" s="104">
        <f t="shared" si="7"/>
        <v>931.125</v>
      </c>
      <c r="L72" s="104">
        <f t="shared" si="8"/>
        <v>855.89351851851848</v>
      </c>
      <c r="M72" s="115">
        <f t="shared" si="9"/>
        <v>795.70833333333337</v>
      </c>
      <c r="O72" s="13"/>
      <c r="P72" s="15">
        <f>D15</f>
        <v>0.04</v>
      </c>
      <c r="R72" s="15">
        <f>H15</f>
        <v>4.6899999999999997E-2</v>
      </c>
      <c r="X72" s="138"/>
    </row>
    <row r="73" spans="2:24" s="7" customFormat="1" ht="15.75" thickBot="1" x14ac:dyDescent="0.3">
      <c r="B73" s="137"/>
      <c r="C73" s="112">
        <f t="shared" si="21"/>
        <v>66000</v>
      </c>
      <c r="D73" s="20">
        <f t="shared" si="0"/>
        <v>5829.45</v>
      </c>
      <c r="E73" s="100">
        <f t="shared" si="1"/>
        <v>28664212.5</v>
      </c>
      <c r="F73" s="101">
        <f t="shared" si="2"/>
        <v>28663295.833333332</v>
      </c>
      <c r="G73" s="102">
        <f t="shared" si="3"/>
        <v>28662837.5</v>
      </c>
      <c r="H73" s="100">
        <f t="shared" si="4"/>
        <v>1391.5</v>
      </c>
      <c r="I73" s="101">
        <f t="shared" si="5"/>
        <v>1208.1666666666667</v>
      </c>
      <c r="J73" s="101">
        <f t="shared" si="6"/>
        <v>1077.2142857142858</v>
      </c>
      <c r="K73" s="101">
        <f t="shared" si="7"/>
        <v>979</v>
      </c>
      <c r="L73" s="101">
        <f t="shared" si="8"/>
        <v>902.61111111111109</v>
      </c>
      <c r="M73" s="113">
        <f t="shared" si="9"/>
        <v>841.5</v>
      </c>
      <c r="O73" s="13"/>
      <c r="P73" s="15">
        <f t="shared" ref="P73" si="23">D66</f>
        <v>5211.1750000000002</v>
      </c>
      <c r="R73" s="15">
        <v>5.2999999999999999E-2</v>
      </c>
      <c r="X73" s="138"/>
    </row>
    <row r="74" spans="2:24" s="7" customFormat="1" ht="15.75" thickBot="1" x14ac:dyDescent="0.3">
      <c r="B74" s="137"/>
      <c r="C74" s="114">
        <f t="shared" si="21"/>
        <v>67000</v>
      </c>
      <c r="D74" s="58">
        <f t="shared" si="0"/>
        <v>5917.7750000000005</v>
      </c>
      <c r="E74" s="103">
        <f t="shared" si="1"/>
        <v>32057406.25</v>
      </c>
      <c r="F74" s="104">
        <f t="shared" si="2"/>
        <v>32056475.694444444</v>
      </c>
      <c r="G74" s="105">
        <f t="shared" si="3"/>
        <v>32056010.416666668</v>
      </c>
      <c r="H74" s="103">
        <f t="shared" si="4"/>
        <v>1412.5833333333333</v>
      </c>
      <c r="I74" s="104">
        <f t="shared" si="5"/>
        <v>1226.4722222222222</v>
      </c>
      <c r="J74" s="104">
        <f t="shared" si="6"/>
        <v>1093.5357142857142</v>
      </c>
      <c r="K74" s="104">
        <f t="shared" si="7"/>
        <v>993.83333333333337</v>
      </c>
      <c r="L74" s="104">
        <f t="shared" si="8"/>
        <v>916.28703703703707</v>
      </c>
      <c r="M74" s="115">
        <f t="shared" si="9"/>
        <v>854.25</v>
      </c>
      <c r="O74" s="13"/>
      <c r="P74" s="15">
        <f t="shared" ref="P74" si="24">D72</f>
        <v>5741.125</v>
      </c>
      <c r="R74" s="15">
        <v>5.2999999999999999E-2</v>
      </c>
      <c r="X74" s="138"/>
    </row>
    <row r="75" spans="2:24" s="7" customFormat="1" ht="15" x14ac:dyDescent="0.25">
      <c r="B75" s="137"/>
      <c r="C75" s="112">
        <f t="shared" si="21"/>
        <v>68000</v>
      </c>
      <c r="D75" s="18">
        <f t="shared" si="0"/>
        <v>6006.0999999999995</v>
      </c>
      <c r="E75" s="100">
        <f t="shared" si="1"/>
        <v>33036383.333333332</v>
      </c>
      <c r="F75" s="101">
        <f t="shared" si="2"/>
        <v>33035438.888888888</v>
      </c>
      <c r="G75" s="102">
        <f t="shared" si="3"/>
        <v>33034966.666666668</v>
      </c>
      <c r="H75" s="100">
        <f t="shared" si="4"/>
        <v>1433.6666666666667</v>
      </c>
      <c r="I75" s="101">
        <f t="shared" si="5"/>
        <v>1244.7777777777778</v>
      </c>
      <c r="J75" s="101">
        <f t="shared" si="6"/>
        <v>1109.8571428571429</v>
      </c>
      <c r="K75" s="101">
        <f t="shared" si="7"/>
        <v>1008.6666666666666</v>
      </c>
      <c r="L75" s="101">
        <f t="shared" si="8"/>
        <v>929.96296296296293</v>
      </c>
      <c r="M75" s="113">
        <f t="shared" si="9"/>
        <v>867</v>
      </c>
      <c r="O75" s="13"/>
      <c r="P75" s="15">
        <f t="shared" si="10"/>
        <v>5829.45</v>
      </c>
      <c r="R75" s="15">
        <v>5.2999999999999999E-2</v>
      </c>
      <c r="X75" s="138"/>
    </row>
    <row r="76" spans="2:24" s="7" customFormat="1" ht="15" x14ac:dyDescent="0.25">
      <c r="B76" s="137"/>
      <c r="C76" s="112">
        <f t="shared" si="21"/>
        <v>69000</v>
      </c>
      <c r="D76" s="18">
        <f t="shared" si="0"/>
        <v>6094.4250000000002</v>
      </c>
      <c r="E76" s="100">
        <f t="shared" si="1"/>
        <v>34030081.250000007</v>
      </c>
      <c r="F76" s="101">
        <f t="shared" si="2"/>
        <v>34029122.916666672</v>
      </c>
      <c r="G76" s="102">
        <f t="shared" si="3"/>
        <v>34028643.750000007</v>
      </c>
      <c r="H76" s="100">
        <f t="shared" si="4"/>
        <v>1454.75</v>
      </c>
      <c r="I76" s="101">
        <f t="shared" si="5"/>
        <v>1263.0833333333333</v>
      </c>
      <c r="J76" s="101">
        <f t="shared" si="6"/>
        <v>1126.1785714285713</v>
      </c>
      <c r="K76" s="101">
        <f t="shared" si="7"/>
        <v>1023.5</v>
      </c>
      <c r="L76" s="101">
        <f t="shared" si="8"/>
        <v>943.63888888888891</v>
      </c>
      <c r="M76" s="113">
        <f t="shared" si="9"/>
        <v>879.75</v>
      </c>
      <c r="O76" s="13"/>
      <c r="P76" s="15">
        <f t="shared" si="10"/>
        <v>5917.7750000000005</v>
      </c>
      <c r="R76" s="15">
        <v>5.2999999999999999E-2</v>
      </c>
      <c r="X76" s="138"/>
    </row>
    <row r="77" spans="2:24" s="7" customFormat="1" ht="15" x14ac:dyDescent="0.25">
      <c r="B77" s="137"/>
      <c r="C77" s="112">
        <f t="shared" si="21"/>
        <v>70000</v>
      </c>
      <c r="D77" s="18">
        <f t="shared" si="0"/>
        <v>6182.75</v>
      </c>
      <c r="E77" s="100">
        <f t="shared" si="1"/>
        <v>3150</v>
      </c>
      <c r="F77" s="101">
        <f t="shared" si="2"/>
        <v>2177.7777777777778</v>
      </c>
      <c r="G77" s="102">
        <f t="shared" si="3"/>
        <v>1691.6666666666667</v>
      </c>
      <c r="H77" s="100">
        <f t="shared" si="4"/>
        <v>1440.25</v>
      </c>
      <c r="I77" s="101">
        <f t="shared" si="5"/>
        <v>1245.8055555555557</v>
      </c>
      <c r="J77" s="101">
        <f t="shared" si="6"/>
        <v>1106.9166666666667</v>
      </c>
      <c r="K77" s="101">
        <f t="shared" si="7"/>
        <v>1002.75</v>
      </c>
      <c r="L77" s="101">
        <f t="shared" si="8"/>
        <v>921.73148148148152</v>
      </c>
      <c r="M77" s="113">
        <f t="shared" si="9"/>
        <v>856.91666666666663</v>
      </c>
      <c r="O77" s="13"/>
      <c r="P77" s="15">
        <f>D15</f>
        <v>0.04</v>
      </c>
      <c r="R77" s="15">
        <f>H15</f>
        <v>4.6899999999999997E-2</v>
      </c>
      <c r="X77" s="138"/>
    </row>
    <row r="78" spans="2:24" s="7" customFormat="1" ht="15.75" thickBot="1" x14ac:dyDescent="0.3">
      <c r="B78" s="137"/>
      <c r="C78" s="112">
        <f t="shared" si="21"/>
        <v>71000</v>
      </c>
      <c r="D78" s="19">
        <f t="shared" si="0"/>
        <v>6271.0749999999998</v>
      </c>
      <c r="E78" s="100">
        <f t="shared" si="1"/>
        <v>36061639.583333336</v>
      </c>
      <c r="F78" s="101">
        <f t="shared" si="2"/>
        <v>36060653.472222224</v>
      </c>
      <c r="G78" s="102">
        <f t="shared" si="3"/>
        <v>36060160.416666664</v>
      </c>
      <c r="H78" s="100">
        <f t="shared" si="4"/>
        <v>1496.9166666666667</v>
      </c>
      <c r="I78" s="101">
        <f t="shared" si="5"/>
        <v>1299.6944444444443</v>
      </c>
      <c r="J78" s="101">
        <f t="shared" si="6"/>
        <v>1158.8214285714287</v>
      </c>
      <c r="K78" s="101">
        <f t="shared" si="7"/>
        <v>1053.1666666666667</v>
      </c>
      <c r="L78" s="101">
        <f t="shared" si="8"/>
        <v>970.99074074074076</v>
      </c>
      <c r="M78" s="113">
        <f t="shared" si="9"/>
        <v>905.25</v>
      </c>
      <c r="O78" s="13"/>
      <c r="P78" s="15">
        <f t="shared" si="10"/>
        <v>6094.4250000000002</v>
      </c>
      <c r="R78" s="15">
        <v>5.2999999999999999E-2</v>
      </c>
      <c r="X78" s="138"/>
    </row>
    <row r="79" spans="2:24" s="7" customFormat="1" ht="15.75" thickBot="1" x14ac:dyDescent="0.3">
      <c r="B79" s="137"/>
      <c r="C79" s="112">
        <f t="shared" si="21"/>
        <v>72000</v>
      </c>
      <c r="D79" s="20">
        <f t="shared" si="0"/>
        <v>6359.4000000000005</v>
      </c>
      <c r="E79" s="100">
        <f t="shared" si="1"/>
        <v>34449750</v>
      </c>
      <c r="F79" s="101">
        <f t="shared" si="2"/>
        <v>34448750</v>
      </c>
      <c r="G79" s="102">
        <f t="shared" si="3"/>
        <v>34448250</v>
      </c>
      <c r="H79" s="100">
        <f t="shared" si="4"/>
        <v>1518</v>
      </c>
      <c r="I79" s="101">
        <f t="shared" si="5"/>
        <v>1318</v>
      </c>
      <c r="J79" s="101">
        <f t="shared" si="6"/>
        <v>1175.1428571428571</v>
      </c>
      <c r="K79" s="101">
        <f t="shared" si="7"/>
        <v>1068</v>
      </c>
      <c r="L79" s="101">
        <f t="shared" si="8"/>
        <v>984.66666666666663</v>
      </c>
      <c r="M79" s="113">
        <f t="shared" si="9"/>
        <v>918</v>
      </c>
      <c r="O79" s="13"/>
      <c r="P79" s="15">
        <f t="shared" ref="P79" si="25">D72</f>
        <v>5741.125</v>
      </c>
      <c r="R79" s="15">
        <v>5.2999999999999999E-2</v>
      </c>
      <c r="X79" s="138"/>
    </row>
    <row r="80" spans="2:24" s="7" customFormat="1" ht="15.75" thickBot="1" x14ac:dyDescent="0.3">
      <c r="B80" s="137"/>
      <c r="C80" s="114">
        <f t="shared" si="21"/>
        <v>73000</v>
      </c>
      <c r="D80" s="58">
        <f t="shared" si="0"/>
        <v>6447.7249999999995</v>
      </c>
      <c r="E80" s="103">
        <f t="shared" si="1"/>
        <v>38152081.25</v>
      </c>
      <c r="F80" s="104">
        <f t="shared" si="2"/>
        <v>38151067.361111112</v>
      </c>
      <c r="G80" s="105">
        <f t="shared" si="3"/>
        <v>38150560.416666664</v>
      </c>
      <c r="H80" s="103">
        <f t="shared" si="4"/>
        <v>1539.0833333333333</v>
      </c>
      <c r="I80" s="104">
        <f t="shared" si="5"/>
        <v>1336.3055555555557</v>
      </c>
      <c r="J80" s="104">
        <f t="shared" si="6"/>
        <v>1191.4642857142858</v>
      </c>
      <c r="K80" s="104">
        <f t="shared" si="7"/>
        <v>1082.8333333333333</v>
      </c>
      <c r="L80" s="104">
        <f t="shared" si="8"/>
        <v>998.34259259259261</v>
      </c>
      <c r="M80" s="115">
        <f t="shared" si="9"/>
        <v>930.75</v>
      </c>
      <c r="O80" s="13"/>
      <c r="P80" s="15">
        <f t="shared" ref="P80" si="26">D78</f>
        <v>6271.0749999999998</v>
      </c>
      <c r="R80" s="15">
        <v>5.2999999999999999E-2</v>
      </c>
      <c r="X80" s="138"/>
    </row>
    <row r="81" spans="2:24" s="7" customFormat="1" ht="15" x14ac:dyDescent="0.25">
      <c r="B81" s="137"/>
      <c r="C81" s="112">
        <f t="shared" si="21"/>
        <v>74000</v>
      </c>
      <c r="D81" s="18">
        <f t="shared" si="0"/>
        <v>6536.05</v>
      </c>
      <c r="E81" s="100">
        <f t="shared" si="1"/>
        <v>39219383.333333336</v>
      </c>
      <c r="F81" s="101">
        <f t="shared" si="2"/>
        <v>39218355.55555556</v>
      </c>
      <c r="G81" s="102">
        <f t="shared" si="3"/>
        <v>39217841.666666672</v>
      </c>
      <c r="H81" s="100">
        <f t="shared" si="4"/>
        <v>1560.1666666666667</v>
      </c>
      <c r="I81" s="101">
        <f t="shared" si="5"/>
        <v>1354.6111111111111</v>
      </c>
      <c r="J81" s="101">
        <f t="shared" si="6"/>
        <v>1207.7857142857142</v>
      </c>
      <c r="K81" s="101">
        <f t="shared" si="7"/>
        <v>1097.6666666666667</v>
      </c>
      <c r="L81" s="101">
        <f t="shared" si="8"/>
        <v>1012.0185185185185</v>
      </c>
      <c r="M81" s="113">
        <f t="shared" si="9"/>
        <v>943.5</v>
      </c>
      <c r="O81" s="13"/>
      <c r="P81" s="15">
        <f t="shared" si="10"/>
        <v>6359.4000000000005</v>
      </c>
      <c r="R81" s="15">
        <v>5.2999999999999999E-2</v>
      </c>
      <c r="X81" s="138"/>
    </row>
    <row r="82" spans="2:24" s="7" customFormat="1" ht="15" x14ac:dyDescent="0.25">
      <c r="B82" s="137"/>
      <c r="C82" s="114">
        <f t="shared" si="21"/>
        <v>75000</v>
      </c>
      <c r="D82" s="59">
        <f t="shared" ref="D82:D145" si="27">((0.0599*C82)+C82)/12</f>
        <v>6624.375</v>
      </c>
      <c r="E82" s="103">
        <f t="shared" ref="E82:E145" si="28">((P82*C82*2)+C82)/24</f>
        <v>3375</v>
      </c>
      <c r="F82" s="104">
        <f t="shared" ref="F82:F145" si="29">((P82*C82*3)+C82)/36</f>
        <v>2333.3333333333335</v>
      </c>
      <c r="G82" s="105">
        <f t="shared" ref="G82:G145" si="30">((P82*C82*4)+C82)/48</f>
        <v>1812.5</v>
      </c>
      <c r="H82" s="103">
        <f t="shared" ref="H82:H145" si="31">((R82*C82*5)+C82)/60</f>
        <v>1543.125</v>
      </c>
      <c r="I82" s="104">
        <f t="shared" ref="I82:I145" si="32">((R82*C82*6)+C82)/72</f>
        <v>1334.7916666666667</v>
      </c>
      <c r="J82" s="104">
        <f t="shared" ref="J82:J145" si="33">((R82*C82*7)+C82)/84</f>
        <v>1185.9821428571429</v>
      </c>
      <c r="K82" s="104">
        <f t="shared" ref="K82:K145" si="34">((R82*C82*8)+C82)/96</f>
        <v>1074.375</v>
      </c>
      <c r="L82" s="104">
        <f t="shared" ref="L82:L145" si="35">((R82*C82*9)+C82)/108</f>
        <v>987.56944444444446</v>
      </c>
      <c r="M82" s="115">
        <f t="shared" ref="M82:M145" si="36">((R82*C82*10)+C82)/120</f>
        <v>918.125</v>
      </c>
      <c r="O82" s="13"/>
      <c r="P82" s="15">
        <f>D15</f>
        <v>0.04</v>
      </c>
      <c r="R82" s="15">
        <f>H15</f>
        <v>4.6899999999999997E-2</v>
      </c>
      <c r="X82" s="138"/>
    </row>
    <row r="83" spans="2:24" s="7" customFormat="1" ht="15" x14ac:dyDescent="0.25">
      <c r="B83" s="137"/>
      <c r="C83" s="112">
        <f t="shared" si="21"/>
        <v>76000</v>
      </c>
      <c r="D83" s="18">
        <f t="shared" si="27"/>
        <v>6712.7</v>
      </c>
      <c r="E83" s="100">
        <f t="shared" si="28"/>
        <v>41398150</v>
      </c>
      <c r="F83" s="101">
        <f t="shared" si="29"/>
        <v>41397094.444444448</v>
      </c>
      <c r="G83" s="102">
        <f t="shared" si="30"/>
        <v>41396566.666666664</v>
      </c>
      <c r="H83" s="100">
        <f t="shared" si="31"/>
        <v>1602.3333333333333</v>
      </c>
      <c r="I83" s="101">
        <f t="shared" si="32"/>
        <v>1391.2222222222222</v>
      </c>
      <c r="J83" s="101">
        <f t="shared" si="33"/>
        <v>1240.4285714285713</v>
      </c>
      <c r="K83" s="101">
        <f t="shared" si="34"/>
        <v>1127.3333333333333</v>
      </c>
      <c r="L83" s="101">
        <f t="shared" si="35"/>
        <v>1039.3703703703704</v>
      </c>
      <c r="M83" s="113">
        <f t="shared" si="36"/>
        <v>969</v>
      </c>
      <c r="O83" s="13"/>
      <c r="P83" s="15">
        <f t="shared" ref="P83:P101" si="37">D81</f>
        <v>6536.05</v>
      </c>
      <c r="R83" s="15">
        <v>5.2999999999999999E-2</v>
      </c>
      <c r="X83" s="138"/>
    </row>
    <row r="84" spans="2:24" s="7" customFormat="1" ht="15.75" thickBot="1" x14ac:dyDescent="0.3">
      <c r="B84" s="137"/>
      <c r="C84" s="112">
        <f t="shared" si="21"/>
        <v>77000</v>
      </c>
      <c r="D84" s="19">
        <f t="shared" si="27"/>
        <v>6801.0250000000005</v>
      </c>
      <c r="E84" s="100">
        <f t="shared" si="28"/>
        <v>42509614.583333336</v>
      </c>
      <c r="F84" s="101">
        <f t="shared" si="29"/>
        <v>42508545.138888888</v>
      </c>
      <c r="G84" s="102">
        <f t="shared" si="30"/>
        <v>42508010.416666664</v>
      </c>
      <c r="H84" s="100">
        <f t="shared" si="31"/>
        <v>1623.4166666666667</v>
      </c>
      <c r="I84" s="101">
        <f t="shared" si="32"/>
        <v>1409.5277777777778</v>
      </c>
      <c r="J84" s="101">
        <f t="shared" si="33"/>
        <v>1256.75</v>
      </c>
      <c r="K84" s="101">
        <f t="shared" si="34"/>
        <v>1142.1666666666667</v>
      </c>
      <c r="L84" s="101">
        <f t="shared" si="35"/>
        <v>1053.0462962962963</v>
      </c>
      <c r="M84" s="113">
        <f t="shared" si="36"/>
        <v>981.75</v>
      </c>
      <c r="O84" s="13"/>
      <c r="P84" s="15">
        <f t="shared" si="37"/>
        <v>6624.375</v>
      </c>
      <c r="R84" s="15">
        <v>5.2999999999999999E-2</v>
      </c>
      <c r="X84" s="138"/>
    </row>
    <row r="85" spans="2:24" s="7" customFormat="1" ht="15.75" thickBot="1" x14ac:dyDescent="0.3">
      <c r="B85" s="137"/>
      <c r="C85" s="112">
        <f t="shared" si="21"/>
        <v>78000</v>
      </c>
      <c r="D85" s="20">
        <f t="shared" si="27"/>
        <v>6889.3499999999995</v>
      </c>
      <c r="E85" s="100">
        <f t="shared" si="28"/>
        <v>40765237.5</v>
      </c>
      <c r="F85" s="101">
        <f t="shared" si="29"/>
        <v>40764154.166666664</v>
      </c>
      <c r="G85" s="102">
        <f t="shared" si="30"/>
        <v>40763612.5</v>
      </c>
      <c r="H85" s="100">
        <f t="shared" si="31"/>
        <v>1644.5</v>
      </c>
      <c r="I85" s="101">
        <f t="shared" si="32"/>
        <v>1427.8333333333333</v>
      </c>
      <c r="J85" s="101">
        <f t="shared" si="33"/>
        <v>1273.0714285714287</v>
      </c>
      <c r="K85" s="101">
        <f t="shared" si="34"/>
        <v>1157</v>
      </c>
      <c r="L85" s="101">
        <f t="shared" si="35"/>
        <v>1066.7222222222222</v>
      </c>
      <c r="M85" s="113">
        <f t="shared" si="36"/>
        <v>994.5</v>
      </c>
      <c r="O85" s="13"/>
      <c r="P85" s="15">
        <f t="shared" ref="P85" si="38">D78</f>
        <v>6271.0749999999998</v>
      </c>
      <c r="R85" s="15">
        <v>5.2999999999999999E-2</v>
      </c>
      <c r="X85" s="138"/>
    </row>
    <row r="86" spans="2:24" s="7" customFormat="1" ht="15.75" thickBot="1" x14ac:dyDescent="0.3">
      <c r="B86" s="137"/>
      <c r="C86" s="114">
        <f t="shared" si="21"/>
        <v>79000</v>
      </c>
      <c r="D86" s="58">
        <f t="shared" si="27"/>
        <v>6977.6750000000002</v>
      </c>
      <c r="E86" s="103">
        <f t="shared" si="28"/>
        <v>44776706.25</v>
      </c>
      <c r="F86" s="104">
        <f t="shared" si="29"/>
        <v>44775609.027777776</v>
      </c>
      <c r="G86" s="105">
        <f t="shared" si="30"/>
        <v>44775060.416666664</v>
      </c>
      <c r="H86" s="103">
        <f t="shared" si="31"/>
        <v>1665.5833333333333</v>
      </c>
      <c r="I86" s="104">
        <f t="shared" si="32"/>
        <v>1446.1388888888889</v>
      </c>
      <c r="J86" s="104">
        <f t="shared" si="33"/>
        <v>1289.3928571428571</v>
      </c>
      <c r="K86" s="104">
        <f t="shared" si="34"/>
        <v>1171.8333333333333</v>
      </c>
      <c r="L86" s="104">
        <f t="shared" si="35"/>
        <v>1080.398148148148</v>
      </c>
      <c r="M86" s="115">
        <f t="shared" si="36"/>
        <v>1007.25</v>
      </c>
      <c r="O86" s="13"/>
      <c r="P86" s="15">
        <f t="shared" ref="P86" si="39">D84</f>
        <v>6801.0250000000005</v>
      </c>
      <c r="R86" s="15">
        <v>5.2999999999999999E-2</v>
      </c>
      <c r="X86" s="138"/>
    </row>
    <row r="87" spans="2:24" s="7" customFormat="1" ht="15" x14ac:dyDescent="0.25">
      <c r="B87" s="137"/>
      <c r="C87" s="112">
        <f t="shared" si="21"/>
        <v>80000</v>
      </c>
      <c r="D87" s="18">
        <f t="shared" si="27"/>
        <v>7066</v>
      </c>
      <c r="E87" s="100">
        <f t="shared" si="28"/>
        <v>3600</v>
      </c>
      <c r="F87" s="101">
        <f t="shared" si="29"/>
        <v>2488.8888888888887</v>
      </c>
      <c r="G87" s="102">
        <f t="shared" si="30"/>
        <v>1933.3333333333333</v>
      </c>
      <c r="H87" s="100">
        <f t="shared" si="31"/>
        <v>1646</v>
      </c>
      <c r="I87" s="101">
        <f t="shared" si="32"/>
        <v>1423.7777777777778</v>
      </c>
      <c r="J87" s="101">
        <f t="shared" si="33"/>
        <v>1265.047619047619</v>
      </c>
      <c r="K87" s="101">
        <f t="shared" si="34"/>
        <v>1146</v>
      </c>
      <c r="L87" s="101">
        <f t="shared" si="35"/>
        <v>1053.4074074074074</v>
      </c>
      <c r="M87" s="113">
        <f t="shared" si="36"/>
        <v>979.33333333333337</v>
      </c>
      <c r="O87" s="13"/>
      <c r="P87" s="15">
        <f>D15</f>
        <v>0.04</v>
      </c>
      <c r="R87" s="15">
        <f>H15</f>
        <v>4.6899999999999997E-2</v>
      </c>
      <c r="X87" s="138"/>
    </row>
    <row r="88" spans="2:24" s="7" customFormat="1" ht="15" x14ac:dyDescent="0.25">
      <c r="B88" s="137"/>
      <c r="C88" s="112">
        <f t="shared" si="21"/>
        <v>81000</v>
      </c>
      <c r="D88" s="18">
        <f t="shared" si="27"/>
        <v>7154.3249999999998</v>
      </c>
      <c r="E88" s="100">
        <f t="shared" si="28"/>
        <v>47102681.25</v>
      </c>
      <c r="F88" s="101">
        <f t="shared" si="29"/>
        <v>47101556.25</v>
      </c>
      <c r="G88" s="102">
        <f t="shared" si="30"/>
        <v>47100993.75</v>
      </c>
      <c r="H88" s="100">
        <f t="shared" si="31"/>
        <v>1707.75</v>
      </c>
      <c r="I88" s="101">
        <f t="shared" si="32"/>
        <v>1482.75</v>
      </c>
      <c r="J88" s="101">
        <f t="shared" si="33"/>
        <v>1322.0357142857142</v>
      </c>
      <c r="K88" s="101">
        <f t="shared" si="34"/>
        <v>1201.5</v>
      </c>
      <c r="L88" s="101">
        <f t="shared" si="35"/>
        <v>1107.75</v>
      </c>
      <c r="M88" s="113">
        <f t="shared" si="36"/>
        <v>1032.75</v>
      </c>
      <c r="O88" s="13"/>
      <c r="P88" s="15">
        <f t="shared" si="37"/>
        <v>6977.6750000000002</v>
      </c>
      <c r="R88" s="15">
        <v>5.2999999999999999E-2</v>
      </c>
      <c r="X88" s="138"/>
    </row>
    <row r="89" spans="2:24" s="7" customFormat="1" ht="15" x14ac:dyDescent="0.25">
      <c r="B89" s="137"/>
      <c r="C89" s="112">
        <f t="shared" si="21"/>
        <v>82000</v>
      </c>
      <c r="D89" s="18">
        <f t="shared" si="27"/>
        <v>7242.6500000000005</v>
      </c>
      <c r="E89" s="100">
        <f t="shared" si="28"/>
        <v>48287750</v>
      </c>
      <c r="F89" s="101">
        <f t="shared" si="29"/>
        <v>48286611.111111112</v>
      </c>
      <c r="G89" s="102">
        <f t="shared" si="30"/>
        <v>48286041.666666664</v>
      </c>
      <c r="H89" s="100">
        <f t="shared" si="31"/>
        <v>1728.8333333333333</v>
      </c>
      <c r="I89" s="101">
        <f t="shared" si="32"/>
        <v>1501.0555555555557</v>
      </c>
      <c r="J89" s="101">
        <f t="shared" si="33"/>
        <v>1338.3571428571429</v>
      </c>
      <c r="K89" s="101">
        <f t="shared" si="34"/>
        <v>1216.3333333333333</v>
      </c>
      <c r="L89" s="101">
        <f t="shared" si="35"/>
        <v>1121.4259259259259</v>
      </c>
      <c r="M89" s="113">
        <f t="shared" si="36"/>
        <v>1045.5</v>
      </c>
      <c r="O89" s="13"/>
      <c r="P89" s="15">
        <f t="shared" si="37"/>
        <v>7066</v>
      </c>
      <c r="R89" s="15">
        <v>5.2999999999999999E-2</v>
      </c>
      <c r="X89" s="138"/>
    </row>
    <row r="90" spans="2:24" s="7" customFormat="1" ht="15.75" thickBot="1" x14ac:dyDescent="0.3">
      <c r="B90" s="137"/>
      <c r="C90" s="112">
        <f t="shared" si="21"/>
        <v>83000</v>
      </c>
      <c r="D90" s="19">
        <f t="shared" si="27"/>
        <v>7330.9749999999995</v>
      </c>
      <c r="E90" s="100">
        <f t="shared" si="28"/>
        <v>49487539.583333336</v>
      </c>
      <c r="F90" s="101">
        <f t="shared" si="29"/>
        <v>49486386.805555552</v>
      </c>
      <c r="G90" s="102">
        <f t="shared" si="30"/>
        <v>49485810.416666664</v>
      </c>
      <c r="H90" s="100">
        <f t="shared" si="31"/>
        <v>1749.9166666666667</v>
      </c>
      <c r="I90" s="101">
        <f t="shared" si="32"/>
        <v>1519.3611111111111</v>
      </c>
      <c r="J90" s="101">
        <f t="shared" si="33"/>
        <v>1354.6785714285713</v>
      </c>
      <c r="K90" s="101">
        <f t="shared" si="34"/>
        <v>1231.1666666666667</v>
      </c>
      <c r="L90" s="101">
        <f t="shared" si="35"/>
        <v>1135.101851851852</v>
      </c>
      <c r="M90" s="113">
        <f t="shared" si="36"/>
        <v>1058.25</v>
      </c>
      <c r="O90" s="13"/>
      <c r="P90" s="15">
        <f t="shared" si="37"/>
        <v>7154.3249999999998</v>
      </c>
      <c r="R90" s="15">
        <v>5.2999999999999999E-2</v>
      </c>
      <c r="X90" s="138"/>
    </row>
    <row r="91" spans="2:24" s="7" customFormat="1" ht="15.75" thickBot="1" x14ac:dyDescent="0.3">
      <c r="B91" s="137"/>
      <c r="C91" s="112">
        <f t="shared" si="21"/>
        <v>84000</v>
      </c>
      <c r="D91" s="20">
        <f t="shared" si="27"/>
        <v>7419.3</v>
      </c>
      <c r="E91" s="100">
        <f t="shared" si="28"/>
        <v>47610675</v>
      </c>
      <c r="F91" s="101">
        <f t="shared" si="29"/>
        <v>47609508.333333336</v>
      </c>
      <c r="G91" s="102">
        <f t="shared" si="30"/>
        <v>47608925</v>
      </c>
      <c r="H91" s="100">
        <f t="shared" si="31"/>
        <v>1771</v>
      </c>
      <c r="I91" s="101">
        <f t="shared" si="32"/>
        <v>1537.6666666666667</v>
      </c>
      <c r="J91" s="101">
        <f t="shared" si="33"/>
        <v>1371</v>
      </c>
      <c r="K91" s="101">
        <f t="shared" si="34"/>
        <v>1246</v>
      </c>
      <c r="L91" s="101">
        <f t="shared" si="35"/>
        <v>1148.7777777777778</v>
      </c>
      <c r="M91" s="113">
        <f t="shared" si="36"/>
        <v>1071</v>
      </c>
      <c r="O91" s="13"/>
      <c r="P91" s="15">
        <f t="shared" ref="P91" si="40">D84</f>
        <v>6801.0250000000005</v>
      </c>
      <c r="R91" s="15">
        <v>5.2999999999999999E-2</v>
      </c>
      <c r="X91" s="138"/>
    </row>
    <row r="92" spans="2:24" s="7" customFormat="1" ht="15.75" thickBot="1" x14ac:dyDescent="0.3">
      <c r="B92" s="137"/>
      <c r="C92" s="114">
        <f t="shared" si="21"/>
        <v>85000</v>
      </c>
      <c r="D92" s="58">
        <f t="shared" si="27"/>
        <v>7507.625</v>
      </c>
      <c r="E92" s="103">
        <f t="shared" si="28"/>
        <v>3825</v>
      </c>
      <c r="F92" s="104">
        <f t="shared" si="29"/>
        <v>2644.4444444444443</v>
      </c>
      <c r="G92" s="105">
        <f t="shared" si="30"/>
        <v>2054.1666666666665</v>
      </c>
      <c r="H92" s="103">
        <f t="shared" si="31"/>
        <v>1748.875</v>
      </c>
      <c r="I92" s="104">
        <f t="shared" si="32"/>
        <v>1512.7638888888889</v>
      </c>
      <c r="J92" s="104">
        <f t="shared" si="33"/>
        <v>1344.1130952380952</v>
      </c>
      <c r="K92" s="104">
        <f t="shared" si="34"/>
        <v>1217.625</v>
      </c>
      <c r="L92" s="104">
        <f t="shared" si="35"/>
        <v>1119.2453703703704</v>
      </c>
      <c r="M92" s="115">
        <f t="shared" si="36"/>
        <v>1040.5416666666667</v>
      </c>
      <c r="O92" s="13"/>
      <c r="P92" s="15">
        <f>D15</f>
        <v>0.04</v>
      </c>
      <c r="R92" s="15">
        <f>H15</f>
        <v>4.6899999999999997E-2</v>
      </c>
      <c r="X92" s="138"/>
    </row>
    <row r="93" spans="2:24" s="7" customFormat="1" ht="15" x14ac:dyDescent="0.25">
      <c r="B93" s="137"/>
      <c r="C93" s="112">
        <f t="shared" si="21"/>
        <v>86000</v>
      </c>
      <c r="D93" s="18">
        <f t="shared" si="27"/>
        <v>7595.95</v>
      </c>
      <c r="E93" s="100">
        <f t="shared" si="28"/>
        <v>53175233.333333336</v>
      </c>
      <c r="F93" s="101">
        <f t="shared" si="29"/>
        <v>53174038.888888888</v>
      </c>
      <c r="G93" s="102">
        <f t="shared" si="30"/>
        <v>53173441.666666664</v>
      </c>
      <c r="H93" s="100">
        <f t="shared" si="31"/>
        <v>1813.1666666666667</v>
      </c>
      <c r="I93" s="101">
        <f t="shared" si="32"/>
        <v>1574.2777777777778</v>
      </c>
      <c r="J93" s="101">
        <f t="shared" si="33"/>
        <v>1403.6428571428571</v>
      </c>
      <c r="K93" s="101">
        <f t="shared" si="34"/>
        <v>1275.6666666666667</v>
      </c>
      <c r="L93" s="101">
        <f t="shared" si="35"/>
        <v>1176.1296296296296</v>
      </c>
      <c r="M93" s="113">
        <f t="shared" si="36"/>
        <v>1096.5</v>
      </c>
      <c r="O93" s="13"/>
      <c r="P93" s="15">
        <f t="shared" si="37"/>
        <v>7419.3</v>
      </c>
      <c r="R93" s="15">
        <v>5.2999999999999999E-2</v>
      </c>
      <c r="X93" s="138"/>
    </row>
    <row r="94" spans="2:24" s="7" customFormat="1" ht="15" x14ac:dyDescent="0.25">
      <c r="B94" s="137"/>
      <c r="C94" s="112">
        <f t="shared" si="21"/>
        <v>87000</v>
      </c>
      <c r="D94" s="18">
        <f t="shared" si="27"/>
        <v>7684.2750000000005</v>
      </c>
      <c r="E94" s="100">
        <f t="shared" si="28"/>
        <v>54433906.25</v>
      </c>
      <c r="F94" s="101">
        <f t="shared" si="29"/>
        <v>54432697.916666664</v>
      </c>
      <c r="G94" s="102">
        <f t="shared" si="30"/>
        <v>54432093.75</v>
      </c>
      <c r="H94" s="100">
        <f t="shared" si="31"/>
        <v>1834.25</v>
      </c>
      <c r="I94" s="101">
        <f t="shared" si="32"/>
        <v>1592.5833333333333</v>
      </c>
      <c r="J94" s="101">
        <f t="shared" si="33"/>
        <v>1419.9642857142858</v>
      </c>
      <c r="K94" s="101">
        <f t="shared" si="34"/>
        <v>1290.5</v>
      </c>
      <c r="L94" s="101">
        <f t="shared" si="35"/>
        <v>1189.8055555555557</v>
      </c>
      <c r="M94" s="113">
        <f t="shared" si="36"/>
        <v>1109.25</v>
      </c>
      <c r="O94" s="13"/>
      <c r="P94" s="15">
        <f t="shared" si="37"/>
        <v>7507.625</v>
      </c>
      <c r="R94" s="15">
        <v>5.2999999999999999E-2</v>
      </c>
      <c r="X94" s="138"/>
    </row>
    <row r="95" spans="2:24" s="7" customFormat="1" ht="15" x14ac:dyDescent="0.25">
      <c r="B95" s="137"/>
      <c r="C95" s="112">
        <f t="shared" si="21"/>
        <v>88000</v>
      </c>
      <c r="D95" s="18">
        <f t="shared" si="27"/>
        <v>7772.5999999999995</v>
      </c>
      <c r="E95" s="100">
        <f t="shared" si="28"/>
        <v>55707300</v>
      </c>
      <c r="F95" s="101">
        <f t="shared" si="29"/>
        <v>55706077.777777776</v>
      </c>
      <c r="G95" s="102">
        <f t="shared" si="30"/>
        <v>55705466.666666664</v>
      </c>
      <c r="H95" s="100">
        <f t="shared" si="31"/>
        <v>1855.3333333333333</v>
      </c>
      <c r="I95" s="101">
        <f t="shared" si="32"/>
        <v>1610.8888888888889</v>
      </c>
      <c r="J95" s="101">
        <f t="shared" si="33"/>
        <v>1436.2857142857142</v>
      </c>
      <c r="K95" s="101">
        <f t="shared" si="34"/>
        <v>1305.3333333333333</v>
      </c>
      <c r="L95" s="101">
        <f t="shared" si="35"/>
        <v>1203.4814814814815</v>
      </c>
      <c r="M95" s="113">
        <f t="shared" si="36"/>
        <v>1122</v>
      </c>
      <c r="O95" s="13"/>
      <c r="P95" s="15">
        <f t="shared" si="37"/>
        <v>7595.95</v>
      </c>
      <c r="R95" s="15">
        <v>5.2999999999999999E-2</v>
      </c>
      <c r="X95" s="138"/>
    </row>
    <row r="96" spans="2:24" s="7" customFormat="1" ht="15.75" thickBot="1" x14ac:dyDescent="0.3">
      <c r="B96" s="137"/>
      <c r="C96" s="112">
        <f t="shared" si="21"/>
        <v>89000</v>
      </c>
      <c r="D96" s="19">
        <f t="shared" si="27"/>
        <v>7860.9250000000002</v>
      </c>
      <c r="E96" s="100">
        <f t="shared" si="28"/>
        <v>56995414.583333336</v>
      </c>
      <c r="F96" s="101">
        <f t="shared" si="29"/>
        <v>56994178.472222224</v>
      </c>
      <c r="G96" s="102">
        <f t="shared" si="30"/>
        <v>56993560.416666664</v>
      </c>
      <c r="H96" s="100">
        <f t="shared" si="31"/>
        <v>1876.4166666666667</v>
      </c>
      <c r="I96" s="101">
        <f t="shared" si="32"/>
        <v>1629.1944444444443</v>
      </c>
      <c r="J96" s="101">
        <f t="shared" si="33"/>
        <v>1452.6071428571429</v>
      </c>
      <c r="K96" s="101">
        <f t="shared" si="34"/>
        <v>1320.1666666666667</v>
      </c>
      <c r="L96" s="101">
        <f t="shared" si="35"/>
        <v>1217.1574074074074</v>
      </c>
      <c r="M96" s="113">
        <f t="shared" si="36"/>
        <v>1134.75</v>
      </c>
      <c r="O96" s="13"/>
      <c r="P96" s="15">
        <f t="shared" si="37"/>
        <v>7684.2750000000005</v>
      </c>
      <c r="R96" s="15">
        <v>5.2999999999999999E-2</v>
      </c>
      <c r="X96" s="138"/>
    </row>
    <row r="97" spans="2:24" s="7" customFormat="1" ht="15.75" thickBot="1" x14ac:dyDescent="0.3">
      <c r="B97" s="137"/>
      <c r="C97" s="112">
        <f t="shared" si="21"/>
        <v>90000</v>
      </c>
      <c r="D97" s="20">
        <f t="shared" si="27"/>
        <v>7949.25</v>
      </c>
      <c r="E97" s="100">
        <f t="shared" si="28"/>
        <v>4050</v>
      </c>
      <c r="F97" s="101">
        <f t="shared" si="29"/>
        <v>2800</v>
      </c>
      <c r="G97" s="102">
        <f t="shared" si="30"/>
        <v>2175</v>
      </c>
      <c r="H97" s="100">
        <f t="shared" si="31"/>
        <v>1851.75</v>
      </c>
      <c r="I97" s="101">
        <f t="shared" si="32"/>
        <v>1601.75</v>
      </c>
      <c r="J97" s="101">
        <f t="shared" si="33"/>
        <v>1423.1785714285713</v>
      </c>
      <c r="K97" s="101">
        <f t="shared" si="34"/>
        <v>1289.25</v>
      </c>
      <c r="L97" s="101">
        <f t="shared" si="35"/>
        <v>1185.0833333333333</v>
      </c>
      <c r="M97" s="113">
        <f t="shared" si="36"/>
        <v>1101.75</v>
      </c>
      <c r="O97" s="13"/>
      <c r="P97" s="15">
        <f>D15</f>
        <v>0.04</v>
      </c>
      <c r="R97" s="15">
        <f>H15</f>
        <v>4.6899999999999997E-2</v>
      </c>
      <c r="X97" s="138"/>
    </row>
    <row r="98" spans="2:24" s="7" customFormat="1" ht="15.75" thickBot="1" x14ac:dyDescent="0.3">
      <c r="B98" s="137"/>
      <c r="C98" s="114">
        <f t="shared" si="21"/>
        <v>91000</v>
      </c>
      <c r="D98" s="58">
        <f t="shared" si="27"/>
        <v>8037.5749999999998</v>
      </c>
      <c r="E98" s="103">
        <f t="shared" si="28"/>
        <v>59615806.25</v>
      </c>
      <c r="F98" s="104">
        <f t="shared" si="29"/>
        <v>59614542.361111112</v>
      </c>
      <c r="G98" s="105">
        <f t="shared" si="30"/>
        <v>59613910.416666664</v>
      </c>
      <c r="H98" s="103">
        <f t="shared" si="31"/>
        <v>1918.5833333333333</v>
      </c>
      <c r="I98" s="104">
        <f t="shared" si="32"/>
        <v>1665.8055555555557</v>
      </c>
      <c r="J98" s="104">
        <f t="shared" si="33"/>
        <v>1485.25</v>
      </c>
      <c r="K98" s="104">
        <f t="shared" si="34"/>
        <v>1349.8333333333333</v>
      </c>
      <c r="L98" s="104">
        <f t="shared" si="35"/>
        <v>1244.5092592592594</v>
      </c>
      <c r="M98" s="115">
        <f t="shared" si="36"/>
        <v>1160.25</v>
      </c>
      <c r="O98" s="13"/>
      <c r="P98" s="15">
        <f t="shared" ref="P98" si="41">D96</f>
        <v>7860.9250000000002</v>
      </c>
      <c r="R98" s="15">
        <v>5.2999999999999999E-2</v>
      </c>
      <c r="X98" s="138"/>
    </row>
    <row r="99" spans="2:24" s="7" customFormat="1" ht="15" x14ac:dyDescent="0.25">
      <c r="B99" s="137"/>
      <c r="C99" s="112">
        <f t="shared" si="21"/>
        <v>92000</v>
      </c>
      <c r="D99" s="18">
        <f t="shared" si="27"/>
        <v>8125.9000000000005</v>
      </c>
      <c r="E99" s="100">
        <f t="shared" si="28"/>
        <v>60948083.333333336</v>
      </c>
      <c r="F99" s="101">
        <f t="shared" si="29"/>
        <v>60946805.555555552</v>
      </c>
      <c r="G99" s="102">
        <f t="shared" si="30"/>
        <v>60946166.666666664</v>
      </c>
      <c r="H99" s="100">
        <f t="shared" si="31"/>
        <v>1939.6666666666667</v>
      </c>
      <c r="I99" s="101">
        <f t="shared" si="32"/>
        <v>1684.1111111111111</v>
      </c>
      <c r="J99" s="101">
        <f t="shared" si="33"/>
        <v>1501.5714285714287</v>
      </c>
      <c r="K99" s="101">
        <f t="shared" si="34"/>
        <v>1364.6666666666667</v>
      </c>
      <c r="L99" s="101">
        <f t="shared" si="35"/>
        <v>1258.1851851851852</v>
      </c>
      <c r="M99" s="113">
        <f t="shared" si="36"/>
        <v>1173</v>
      </c>
      <c r="O99" s="13"/>
      <c r="P99" s="15">
        <f t="shared" si="37"/>
        <v>7949.25</v>
      </c>
      <c r="R99" s="15">
        <v>5.2999999999999999E-2</v>
      </c>
      <c r="X99" s="138"/>
    </row>
    <row r="100" spans="2:24" s="7" customFormat="1" ht="15" x14ac:dyDescent="0.25">
      <c r="B100" s="137"/>
      <c r="C100" s="112">
        <f t="shared" si="21"/>
        <v>93000</v>
      </c>
      <c r="D100" s="18">
        <f t="shared" si="27"/>
        <v>8214.2250000000004</v>
      </c>
      <c r="E100" s="100">
        <f t="shared" si="28"/>
        <v>62295081.25</v>
      </c>
      <c r="F100" s="101">
        <f t="shared" si="29"/>
        <v>62293789.583333336</v>
      </c>
      <c r="G100" s="102">
        <f t="shared" si="30"/>
        <v>62293143.75</v>
      </c>
      <c r="H100" s="100">
        <f t="shared" si="31"/>
        <v>1960.75</v>
      </c>
      <c r="I100" s="101">
        <f t="shared" si="32"/>
        <v>1702.4166666666667</v>
      </c>
      <c r="J100" s="101">
        <f t="shared" si="33"/>
        <v>1517.8928571428571</v>
      </c>
      <c r="K100" s="101">
        <f t="shared" si="34"/>
        <v>1379.5</v>
      </c>
      <c r="L100" s="101">
        <f t="shared" si="35"/>
        <v>1271.8611111111111</v>
      </c>
      <c r="M100" s="113">
        <f t="shared" si="36"/>
        <v>1185.75</v>
      </c>
      <c r="O100" s="13"/>
      <c r="P100" s="15">
        <f t="shared" si="37"/>
        <v>8037.5749999999998</v>
      </c>
      <c r="R100" s="15">
        <v>5.2999999999999999E-2</v>
      </c>
      <c r="X100" s="138"/>
    </row>
    <row r="101" spans="2:24" s="7" customFormat="1" ht="15" x14ac:dyDescent="0.25">
      <c r="B101" s="137"/>
      <c r="C101" s="112">
        <f t="shared" si="21"/>
        <v>94000</v>
      </c>
      <c r="D101" s="18">
        <f t="shared" si="27"/>
        <v>8302.5500000000011</v>
      </c>
      <c r="E101" s="100">
        <f t="shared" si="28"/>
        <v>63656800</v>
      </c>
      <c r="F101" s="101">
        <f t="shared" si="29"/>
        <v>63655494.444444448</v>
      </c>
      <c r="G101" s="102">
        <f t="shared" si="30"/>
        <v>63654841.666666664</v>
      </c>
      <c r="H101" s="100">
        <f t="shared" si="31"/>
        <v>1981.8333333333333</v>
      </c>
      <c r="I101" s="101">
        <f t="shared" si="32"/>
        <v>1720.7222222222222</v>
      </c>
      <c r="J101" s="101">
        <f t="shared" si="33"/>
        <v>1534.2142857142858</v>
      </c>
      <c r="K101" s="101">
        <f t="shared" si="34"/>
        <v>1394.3333333333333</v>
      </c>
      <c r="L101" s="101">
        <f t="shared" si="35"/>
        <v>1285.537037037037</v>
      </c>
      <c r="M101" s="113">
        <f t="shared" si="36"/>
        <v>1198.5</v>
      </c>
      <c r="O101" s="13"/>
      <c r="P101" s="15">
        <f t="shared" si="37"/>
        <v>8125.9000000000005</v>
      </c>
      <c r="R101" s="15">
        <v>5.2999999999999999E-2</v>
      </c>
      <c r="X101" s="138"/>
    </row>
    <row r="102" spans="2:24" s="7" customFormat="1" ht="15.75" thickBot="1" x14ac:dyDescent="0.3">
      <c r="B102" s="137"/>
      <c r="C102" s="114">
        <f t="shared" si="21"/>
        <v>95000</v>
      </c>
      <c r="D102" s="60">
        <f t="shared" si="27"/>
        <v>8390.875</v>
      </c>
      <c r="E102" s="103">
        <f t="shared" si="28"/>
        <v>4275</v>
      </c>
      <c r="F102" s="104">
        <f t="shared" si="29"/>
        <v>2955.5555555555557</v>
      </c>
      <c r="G102" s="105">
        <f t="shared" si="30"/>
        <v>2295.8333333333335</v>
      </c>
      <c r="H102" s="103">
        <f t="shared" si="31"/>
        <v>1954.625</v>
      </c>
      <c r="I102" s="104">
        <f t="shared" si="32"/>
        <v>1690.7361111111111</v>
      </c>
      <c r="J102" s="104">
        <f t="shared" si="33"/>
        <v>1502.2440476190477</v>
      </c>
      <c r="K102" s="104">
        <f t="shared" si="34"/>
        <v>1360.875</v>
      </c>
      <c r="L102" s="104">
        <f t="shared" si="35"/>
        <v>1250.9212962962963</v>
      </c>
      <c r="M102" s="115">
        <f t="shared" si="36"/>
        <v>1162.9583333333333</v>
      </c>
      <c r="O102" s="13"/>
      <c r="P102" s="15">
        <f>D15</f>
        <v>0.04</v>
      </c>
      <c r="R102" s="15">
        <f>H15</f>
        <v>4.6899999999999997E-2</v>
      </c>
      <c r="X102" s="138"/>
    </row>
    <row r="103" spans="2:24" s="7" customFormat="1" ht="15.75" thickBot="1" x14ac:dyDescent="0.3">
      <c r="B103" s="137"/>
      <c r="C103" s="112">
        <f t="shared" si="21"/>
        <v>96000</v>
      </c>
      <c r="D103" s="20">
        <f t="shared" si="27"/>
        <v>8479.1999999999989</v>
      </c>
      <c r="E103" s="100">
        <f t="shared" si="28"/>
        <v>66424400.000000007</v>
      </c>
      <c r="F103" s="101">
        <f t="shared" si="29"/>
        <v>66423066.666666679</v>
      </c>
      <c r="G103" s="102">
        <f t="shared" si="30"/>
        <v>66422400.000000007</v>
      </c>
      <c r="H103" s="100">
        <f t="shared" si="31"/>
        <v>2024</v>
      </c>
      <c r="I103" s="101">
        <f t="shared" si="32"/>
        <v>1757.3333333333333</v>
      </c>
      <c r="J103" s="101">
        <f t="shared" si="33"/>
        <v>1566.8571428571429</v>
      </c>
      <c r="K103" s="101">
        <f t="shared" si="34"/>
        <v>1424</v>
      </c>
      <c r="L103" s="101">
        <f t="shared" si="35"/>
        <v>1312.8888888888889</v>
      </c>
      <c r="M103" s="113">
        <f t="shared" si="36"/>
        <v>1224</v>
      </c>
      <c r="O103" s="13"/>
      <c r="P103" s="15">
        <f t="shared" ref="P103:P166" si="42">D101</f>
        <v>8302.5500000000011</v>
      </c>
      <c r="R103" s="15">
        <v>5.2999999999999999E-2</v>
      </c>
      <c r="X103" s="138"/>
    </row>
    <row r="104" spans="2:24" s="7" customFormat="1" ht="15.75" thickBot="1" x14ac:dyDescent="0.3">
      <c r="B104" s="137"/>
      <c r="C104" s="114">
        <f t="shared" si="21"/>
        <v>97000</v>
      </c>
      <c r="D104" s="58">
        <f t="shared" si="27"/>
        <v>8567.5249999999996</v>
      </c>
      <c r="E104" s="103">
        <f t="shared" si="28"/>
        <v>67830281.25</v>
      </c>
      <c r="F104" s="104">
        <f t="shared" si="29"/>
        <v>67828934.027777776</v>
      </c>
      <c r="G104" s="105">
        <f t="shared" si="30"/>
        <v>67828260.416666672</v>
      </c>
      <c r="H104" s="103">
        <f t="shared" si="31"/>
        <v>2045.0833333333333</v>
      </c>
      <c r="I104" s="104">
        <f t="shared" si="32"/>
        <v>1775.6388888888889</v>
      </c>
      <c r="J104" s="104">
        <f t="shared" si="33"/>
        <v>1583.1785714285713</v>
      </c>
      <c r="K104" s="104">
        <f t="shared" si="34"/>
        <v>1438.8333333333333</v>
      </c>
      <c r="L104" s="104">
        <f t="shared" si="35"/>
        <v>1326.5648148148148</v>
      </c>
      <c r="M104" s="115">
        <f t="shared" si="36"/>
        <v>1236.75</v>
      </c>
      <c r="O104" s="13"/>
      <c r="P104" s="15">
        <f t="shared" si="42"/>
        <v>8390.875</v>
      </c>
      <c r="R104" s="15">
        <v>5.2999999999999999E-2</v>
      </c>
      <c r="X104" s="138"/>
    </row>
    <row r="105" spans="2:24" s="7" customFormat="1" ht="15" x14ac:dyDescent="0.25">
      <c r="B105" s="137"/>
      <c r="C105" s="112">
        <f t="shared" si="21"/>
        <v>98000</v>
      </c>
      <c r="D105" s="18">
        <f t="shared" si="27"/>
        <v>8655.85</v>
      </c>
      <c r="E105" s="100">
        <f t="shared" si="28"/>
        <v>69250883.333333328</v>
      </c>
      <c r="F105" s="101">
        <f t="shared" si="29"/>
        <v>69249522.222222209</v>
      </c>
      <c r="G105" s="102">
        <f t="shared" si="30"/>
        <v>69248841.666666657</v>
      </c>
      <c r="H105" s="100">
        <f t="shared" si="31"/>
        <v>2066.1666666666665</v>
      </c>
      <c r="I105" s="101">
        <f t="shared" si="32"/>
        <v>1793.9444444444443</v>
      </c>
      <c r="J105" s="101">
        <f t="shared" si="33"/>
        <v>1599.5</v>
      </c>
      <c r="K105" s="101">
        <f t="shared" si="34"/>
        <v>1453.6666666666667</v>
      </c>
      <c r="L105" s="101">
        <f t="shared" si="35"/>
        <v>1340.2407407407406</v>
      </c>
      <c r="M105" s="113">
        <f t="shared" si="36"/>
        <v>1249.5</v>
      </c>
      <c r="O105" s="13"/>
      <c r="P105" s="15">
        <f t="shared" si="42"/>
        <v>8479.1999999999989</v>
      </c>
      <c r="R105" s="15">
        <v>5.2999999999999999E-2</v>
      </c>
      <c r="X105" s="138"/>
    </row>
    <row r="106" spans="2:24" s="7" customFormat="1" ht="15" x14ac:dyDescent="0.25">
      <c r="B106" s="137"/>
      <c r="C106" s="112">
        <f t="shared" si="21"/>
        <v>99000</v>
      </c>
      <c r="D106" s="18">
        <f t="shared" si="27"/>
        <v>8744.1750000000011</v>
      </c>
      <c r="E106" s="100">
        <f t="shared" si="28"/>
        <v>70686206.25</v>
      </c>
      <c r="F106" s="101">
        <f t="shared" si="29"/>
        <v>70684831.25</v>
      </c>
      <c r="G106" s="102">
        <f t="shared" si="30"/>
        <v>70684143.75</v>
      </c>
      <c r="H106" s="100">
        <f t="shared" si="31"/>
        <v>2087.25</v>
      </c>
      <c r="I106" s="101">
        <f t="shared" si="32"/>
        <v>1812.25</v>
      </c>
      <c r="J106" s="101">
        <f t="shared" si="33"/>
        <v>1615.8214285714287</v>
      </c>
      <c r="K106" s="101">
        <f t="shared" si="34"/>
        <v>1468.5</v>
      </c>
      <c r="L106" s="101">
        <f t="shared" si="35"/>
        <v>1353.9166666666667</v>
      </c>
      <c r="M106" s="113">
        <f t="shared" si="36"/>
        <v>1262.25</v>
      </c>
      <c r="O106" s="13"/>
      <c r="P106" s="15">
        <f t="shared" si="42"/>
        <v>8567.5249999999996</v>
      </c>
      <c r="R106" s="15">
        <v>5.2999999999999999E-2</v>
      </c>
      <c r="X106" s="138"/>
    </row>
    <row r="107" spans="2:24" s="7" customFormat="1" ht="15" x14ac:dyDescent="0.25">
      <c r="B107" s="137"/>
      <c r="C107" s="112">
        <f t="shared" si="21"/>
        <v>100000</v>
      </c>
      <c r="D107" s="18">
        <f t="shared" si="27"/>
        <v>8832.5</v>
      </c>
      <c r="E107" s="100">
        <f t="shared" si="28"/>
        <v>4500</v>
      </c>
      <c r="F107" s="101">
        <f t="shared" si="29"/>
        <v>3111.1111111111113</v>
      </c>
      <c r="G107" s="102">
        <f t="shared" si="30"/>
        <v>2416.6666666666665</v>
      </c>
      <c r="H107" s="100">
        <f t="shared" si="31"/>
        <v>2057.5</v>
      </c>
      <c r="I107" s="101">
        <f t="shared" si="32"/>
        <v>1779.7222222222222</v>
      </c>
      <c r="J107" s="101">
        <f t="shared" si="33"/>
        <v>1581.3095238095239</v>
      </c>
      <c r="K107" s="101">
        <f t="shared" si="34"/>
        <v>1432.5</v>
      </c>
      <c r="L107" s="101">
        <f t="shared" si="35"/>
        <v>1316.7592592592594</v>
      </c>
      <c r="M107" s="113">
        <f t="shared" si="36"/>
        <v>1224.1666666666667</v>
      </c>
      <c r="O107" s="13"/>
      <c r="P107" s="15">
        <f>D15</f>
        <v>0.04</v>
      </c>
      <c r="R107" s="15">
        <f>H15</f>
        <v>4.6899999999999997E-2</v>
      </c>
      <c r="X107" s="138"/>
    </row>
    <row r="108" spans="2:24" s="7" customFormat="1" ht="15.75" thickBot="1" x14ac:dyDescent="0.3">
      <c r="B108" s="137"/>
      <c r="C108" s="112">
        <f t="shared" si="21"/>
        <v>101000</v>
      </c>
      <c r="D108" s="19">
        <f t="shared" si="27"/>
        <v>8920.8249999999989</v>
      </c>
      <c r="E108" s="100">
        <f t="shared" si="28"/>
        <v>73601014.583333343</v>
      </c>
      <c r="F108" s="101">
        <f t="shared" si="29"/>
        <v>73599611.805555567</v>
      </c>
      <c r="G108" s="102">
        <f t="shared" si="30"/>
        <v>73598910.416666672</v>
      </c>
      <c r="H108" s="100">
        <f t="shared" si="31"/>
        <v>2129.4166666666665</v>
      </c>
      <c r="I108" s="101">
        <f t="shared" si="32"/>
        <v>1848.8611111111111</v>
      </c>
      <c r="J108" s="101">
        <f t="shared" si="33"/>
        <v>1648.4642857142858</v>
      </c>
      <c r="K108" s="101">
        <f t="shared" si="34"/>
        <v>1498.1666666666667</v>
      </c>
      <c r="L108" s="101">
        <f t="shared" si="35"/>
        <v>1381.2685185185185</v>
      </c>
      <c r="M108" s="113">
        <f t="shared" si="36"/>
        <v>1287.75</v>
      </c>
      <c r="O108" s="13"/>
      <c r="P108" s="15">
        <f t="shared" si="42"/>
        <v>8744.1750000000011</v>
      </c>
      <c r="R108" s="15">
        <v>5.2999999999999999E-2</v>
      </c>
      <c r="X108" s="138"/>
    </row>
    <row r="109" spans="2:24" s="7" customFormat="1" ht="15.75" thickBot="1" x14ac:dyDescent="0.3">
      <c r="B109" s="137"/>
      <c r="C109" s="112">
        <f t="shared" si="21"/>
        <v>102000</v>
      </c>
      <c r="D109" s="20">
        <f t="shared" si="27"/>
        <v>9009.15</v>
      </c>
      <c r="E109" s="100">
        <f t="shared" si="28"/>
        <v>75080500</v>
      </c>
      <c r="F109" s="101">
        <f t="shared" si="29"/>
        <v>75079083.333333328</v>
      </c>
      <c r="G109" s="102">
        <f t="shared" si="30"/>
        <v>75078375</v>
      </c>
      <c r="H109" s="100">
        <f t="shared" si="31"/>
        <v>2150.5</v>
      </c>
      <c r="I109" s="101">
        <f t="shared" si="32"/>
        <v>1867.1666666666667</v>
      </c>
      <c r="J109" s="101">
        <f t="shared" si="33"/>
        <v>1664.7857142857142</v>
      </c>
      <c r="K109" s="101">
        <f t="shared" si="34"/>
        <v>1513</v>
      </c>
      <c r="L109" s="101">
        <f t="shared" si="35"/>
        <v>1394.9444444444443</v>
      </c>
      <c r="M109" s="113">
        <f t="shared" si="36"/>
        <v>1300.5</v>
      </c>
      <c r="O109" s="13"/>
      <c r="P109" s="15">
        <f t="shared" si="42"/>
        <v>8832.5</v>
      </c>
      <c r="R109" s="15">
        <v>5.2999999999999999E-2</v>
      </c>
      <c r="X109" s="138"/>
    </row>
    <row r="110" spans="2:24" s="7" customFormat="1" ht="15.75" thickBot="1" x14ac:dyDescent="0.3">
      <c r="B110" s="137"/>
      <c r="C110" s="114">
        <f t="shared" si="21"/>
        <v>103000</v>
      </c>
      <c r="D110" s="58">
        <f t="shared" si="27"/>
        <v>9097.4750000000004</v>
      </c>
      <c r="E110" s="103">
        <f t="shared" si="28"/>
        <v>76574706.249999985</v>
      </c>
      <c r="F110" s="104">
        <f t="shared" si="29"/>
        <v>76573275.694444433</v>
      </c>
      <c r="G110" s="105">
        <f t="shared" si="30"/>
        <v>76572560.416666657</v>
      </c>
      <c r="H110" s="103">
        <f t="shared" si="31"/>
        <v>2171.5833333333335</v>
      </c>
      <c r="I110" s="104">
        <f t="shared" si="32"/>
        <v>1885.4722222222222</v>
      </c>
      <c r="J110" s="104">
        <f t="shared" si="33"/>
        <v>1681.1071428571429</v>
      </c>
      <c r="K110" s="104">
        <f t="shared" si="34"/>
        <v>1527.8333333333333</v>
      </c>
      <c r="L110" s="104">
        <f t="shared" si="35"/>
        <v>1408.6203703703704</v>
      </c>
      <c r="M110" s="115">
        <f t="shared" si="36"/>
        <v>1313.25</v>
      </c>
      <c r="O110" s="13"/>
      <c r="P110" s="15">
        <f t="shared" si="42"/>
        <v>8920.8249999999989</v>
      </c>
      <c r="R110" s="15">
        <v>5.2999999999999999E-2</v>
      </c>
      <c r="X110" s="138"/>
    </row>
    <row r="111" spans="2:24" s="7" customFormat="1" ht="15" x14ac:dyDescent="0.25">
      <c r="B111" s="137"/>
      <c r="C111" s="112">
        <f t="shared" si="21"/>
        <v>104000</v>
      </c>
      <c r="D111" s="18">
        <f t="shared" si="27"/>
        <v>9185.8000000000011</v>
      </c>
      <c r="E111" s="100">
        <f t="shared" si="28"/>
        <v>78083633.333333328</v>
      </c>
      <c r="F111" s="101">
        <f t="shared" si="29"/>
        <v>78082188.888888896</v>
      </c>
      <c r="G111" s="102">
        <f t="shared" si="30"/>
        <v>78081466.666666672</v>
      </c>
      <c r="H111" s="100">
        <f t="shared" si="31"/>
        <v>2192.6666666666665</v>
      </c>
      <c r="I111" s="101">
        <f t="shared" si="32"/>
        <v>1903.7777777777778</v>
      </c>
      <c r="J111" s="101">
        <f t="shared" si="33"/>
        <v>1697.4285714285713</v>
      </c>
      <c r="K111" s="101">
        <f t="shared" si="34"/>
        <v>1542.6666666666667</v>
      </c>
      <c r="L111" s="101">
        <f t="shared" si="35"/>
        <v>1422.2962962962963</v>
      </c>
      <c r="M111" s="113">
        <f t="shared" si="36"/>
        <v>1326</v>
      </c>
      <c r="O111" s="13"/>
      <c r="P111" s="15">
        <f t="shared" si="42"/>
        <v>9009.15</v>
      </c>
      <c r="R111" s="15">
        <v>5.2999999999999999E-2</v>
      </c>
      <c r="X111" s="138"/>
    </row>
    <row r="112" spans="2:24" s="7" customFormat="1" ht="15" x14ac:dyDescent="0.25">
      <c r="B112" s="137"/>
      <c r="C112" s="112">
        <f t="shared" si="21"/>
        <v>105000</v>
      </c>
      <c r="D112" s="18">
        <f t="shared" si="27"/>
        <v>9274.125</v>
      </c>
      <c r="E112" s="100">
        <f t="shared" si="28"/>
        <v>79607281.25</v>
      </c>
      <c r="F112" s="101">
        <f t="shared" si="29"/>
        <v>79605822.916666672</v>
      </c>
      <c r="G112" s="102">
        <f t="shared" si="30"/>
        <v>79605093.75</v>
      </c>
      <c r="H112" s="100">
        <f t="shared" si="31"/>
        <v>2213.75</v>
      </c>
      <c r="I112" s="101">
        <f t="shared" si="32"/>
        <v>1922.0833333333333</v>
      </c>
      <c r="J112" s="101">
        <f t="shared" si="33"/>
        <v>1713.75</v>
      </c>
      <c r="K112" s="101">
        <f t="shared" si="34"/>
        <v>1557.5</v>
      </c>
      <c r="L112" s="101">
        <f t="shared" si="35"/>
        <v>1435.9722222222222</v>
      </c>
      <c r="M112" s="113">
        <f t="shared" si="36"/>
        <v>1338.75</v>
      </c>
      <c r="O112" s="13"/>
      <c r="P112" s="15">
        <f t="shared" si="42"/>
        <v>9097.4750000000004</v>
      </c>
      <c r="R112" s="15">
        <v>5.2999999999999999E-2</v>
      </c>
      <c r="X112" s="138"/>
    </row>
    <row r="113" spans="2:24" s="7" customFormat="1" ht="15" x14ac:dyDescent="0.25">
      <c r="B113" s="137"/>
      <c r="C113" s="112">
        <f t="shared" si="21"/>
        <v>106000</v>
      </c>
      <c r="D113" s="18">
        <f t="shared" si="27"/>
        <v>9362.4499999999989</v>
      </c>
      <c r="E113" s="100">
        <f t="shared" si="28"/>
        <v>81145650.000000015</v>
      </c>
      <c r="F113" s="101">
        <f t="shared" si="29"/>
        <v>81144177.777777791</v>
      </c>
      <c r="G113" s="102">
        <f t="shared" si="30"/>
        <v>81143441.666666672</v>
      </c>
      <c r="H113" s="100">
        <f t="shared" si="31"/>
        <v>2234.8333333333335</v>
      </c>
      <c r="I113" s="101">
        <f t="shared" si="32"/>
        <v>1940.3888888888889</v>
      </c>
      <c r="J113" s="101">
        <f t="shared" si="33"/>
        <v>1730.0714285714287</v>
      </c>
      <c r="K113" s="101">
        <f t="shared" si="34"/>
        <v>1572.3333333333333</v>
      </c>
      <c r="L113" s="101">
        <f t="shared" si="35"/>
        <v>1449.648148148148</v>
      </c>
      <c r="M113" s="113">
        <f t="shared" si="36"/>
        <v>1351.5</v>
      </c>
      <c r="O113" s="13"/>
      <c r="P113" s="15">
        <f t="shared" si="42"/>
        <v>9185.8000000000011</v>
      </c>
      <c r="R113" s="15">
        <v>5.2999999999999999E-2</v>
      </c>
      <c r="X113" s="138"/>
    </row>
    <row r="114" spans="2:24" s="7" customFormat="1" ht="15.75" thickBot="1" x14ac:dyDescent="0.3">
      <c r="B114" s="137"/>
      <c r="C114" s="112">
        <f t="shared" si="21"/>
        <v>107000</v>
      </c>
      <c r="D114" s="19">
        <f t="shared" si="27"/>
        <v>9450.7749999999996</v>
      </c>
      <c r="E114" s="100">
        <f t="shared" si="28"/>
        <v>82698739.583333328</v>
      </c>
      <c r="F114" s="101">
        <f t="shared" si="29"/>
        <v>82697253.472222224</v>
      </c>
      <c r="G114" s="102">
        <f t="shared" si="30"/>
        <v>82696510.416666672</v>
      </c>
      <c r="H114" s="100">
        <f t="shared" si="31"/>
        <v>2255.9166666666665</v>
      </c>
      <c r="I114" s="101">
        <f t="shared" si="32"/>
        <v>1958.6944444444443</v>
      </c>
      <c r="J114" s="101">
        <f t="shared" si="33"/>
        <v>1746.3928571428571</v>
      </c>
      <c r="K114" s="101">
        <f t="shared" si="34"/>
        <v>1587.1666666666667</v>
      </c>
      <c r="L114" s="101">
        <f t="shared" si="35"/>
        <v>1463.3240740740741</v>
      </c>
      <c r="M114" s="113">
        <f t="shared" si="36"/>
        <v>1364.25</v>
      </c>
      <c r="O114" s="13"/>
      <c r="P114" s="15">
        <f t="shared" si="42"/>
        <v>9274.125</v>
      </c>
      <c r="R114" s="15">
        <v>5.2999999999999999E-2</v>
      </c>
      <c r="X114" s="138"/>
    </row>
    <row r="115" spans="2:24" s="7" customFormat="1" ht="15.75" thickBot="1" x14ac:dyDescent="0.3">
      <c r="B115" s="137"/>
      <c r="C115" s="112">
        <f t="shared" si="21"/>
        <v>108000</v>
      </c>
      <c r="D115" s="20">
        <f t="shared" si="27"/>
        <v>9539.1</v>
      </c>
      <c r="E115" s="100">
        <f t="shared" si="28"/>
        <v>84266549.999999985</v>
      </c>
      <c r="F115" s="101">
        <f t="shared" si="29"/>
        <v>84265049.999999985</v>
      </c>
      <c r="G115" s="102">
        <f t="shared" si="30"/>
        <v>84264299.999999985</v>
      </c>
      <c r="H115" s="100">
        <f t="shared" si="31"/>
        <v>2277</v>
      </c>
      <c r="I115" s="101">
        <f t="shared" si="32"/>
        <v>1977</v>
      </c>
      <c r="J115" s="101">
        <f t="shared" si="33"/>
        <v>1762.7142857142858</v>
      </c>
      <c r="K115" s="101">
        <f t="shared" si="34"/>
        <v>1602</v>
      </c>
      <c r="L115" s="101">
        <f t="shared" si="35"/>
        <v>1477</v>
      </c>
      <c r="M115" s="113">
        <f t="shared" si="36"/>
        <v>1377</v>
      </c>
      <c r="O115" s="13"/>
      <c r="P115" s="15">
        <f t="shared" si="42"/>
        <v>9362.4499999999989</v>
      </c>
      <c r="R115" s="15">
        <v>5.2999999999999999E-2</v>
      </c>
      <c r="X115" s="138"/>
    </row>
    <row r="116" spans="2:24" s="7" customFormat="1" ht="15.75" thickBot="1" x14ac:dyDescent="0.3">
      <c r="B116" s="137"/>
      <c r="C116" s="114">
        <f t="shared" si="21"/>
        <v>109000</v>
      </c>
      <c r="D116" s="58">
        <f t="shared" si="27"/>
        <v>9627.4250000000011</v>
      </c>
      <c r="E116" s="103">
        <f t="shared" si="28"/>
        <v>85849081.25</v>
      </c>
      <c r="F116" s="104">
        <f t="shared" si="29"/>
        <v>85847567.361111104</v>
      </c>
      <c r="G116" s="105">
        <f t="shared" si="30"/>
        <v>85846810.416666672</v>
      </c>
      <c r="H116" s="103">
        <f t="shared" si="31"/>
        <v>2298.0833333333335</v>
      </c>
      <c r="I116" s="104">
        <f t="shared" si="32"/>
        <v>1995.3055555555557</v>
      </c>
      <c r="J116" s="104">
        <f t="shared" si="33"/>
        <v>1779.0357142857142</v>
      </c>
      <c r="K116" s="104">
        <f t="shared" si="34"/>
        <v>1616.8333333333333</v>
      </c>
      <c r="L116" s="104">
        <f t="shared" si="35"/>
        <v>1490.6759259259259</v>
      </c>
      <c r="M116" s="115">
        <f t="shared" si="36"/>
        <v>1389.75</v>
      </c>
      <c r="O116" s="13"/>
      <c r="P116" s="15">
        <f t="shared" si="42"/>
        <v>9450.7749999999996</v>
      </c>
      <c r="R116" s="15">
        <v>5.2999999999999999E-2</v>
      </c>
      <c r="X116" s="138"/>
    </row>
    <row r="117" spans="2:24" s="7" customFormat="1" ht="15" x14ac:dyDescent="0.25">
      <c r="B117" s="137"/>
      <c r="C117" s="114">
        <f t="shared" si="21"/>
        <v>110000</v>
      </c>
      <c r="D117" s="59">
        <f t="shared" si="27"/>
        <v>9715.75</v>
      </c>
      <c r="E117" s="103">
        <f t="shared" si="28"/>
        <v>4950</v>
      </c>
      <c r="F117" s="104">
        <f t="shared" si="29"/>
        <v>3422.2222222222222</v>
      </c>
      <c r="G117" s="105">
        <f t="shared" si="30"/>
        <v>2658.3333333333335</v>
      </c>
      <c r="H117" s="103">
        <f t="shared" si="31"/>
        <v>2263.25</v>
      </c>
      <c r="I117" s="104">
        <f t="shared" si="32"/>
        <v>1957.6944444444443</v>
      </c>
      <c r="J117" s="104">
        <f t="shared" si="33"/>
        <v>1739.4404761904761</v>
      </c>
      <c r="K117" s="104">
        <f t="shared" si="34"/>
        <v>1575.75</v>
      </c>
      <c r="L117" s="104">
        <f t="shared" si="35"/>
        <v>1448.4351851851852</v>
      </c>
      <c r="M117" s="115">
        <f t="shared" si="36"/>
        <v>1346.5833333333333</v>
      </c>
      <c r="O117" s="13"/>
      <c r="P117" s="15">
        <f>D15</f>
        <v>0.04</v>
      </c>
      <c r="R117" s="15">
        <f>H15</f>
        <v>4.6899999999999997E-2</v>
      </c>
      <c r="X117" s="138"/>
    </row>
    <row r="118" spans="2:24" s="7" customFormat="1" ht="15" x14ac:dyDescent="0.25">
      <c r="B118" s="137"/>
      <c r="C118" s="112">
        <f t="shared" si="21"/>
        <v>111000</v>
      </c>
      <c r="D118" s="18">
        <f t="shared" si="27"/>
        <v>9804.0749999999989</v>
      </c>
      <c r="E118" s="100">
        <f t="shared" si="28"/>
        <v>89058306.250000015</v>
      </c>
      <c r="F118" s="101">
        <f t="shared" si="29"/>
        <v>89056764.583333343</v>
      </c>
      <c r="G118" s="102">
        <f t="shared" si="30"/>
        <v>89055993.750000015</v>
      </c>
      <c r="H118" s="100">
        <f t="shared" si="31"/>
        <v>2340.25</v>
      </c>
      <c r="I118" s="101">
        <f t="shared" si="32"/>
        <v>2031.9166666666667</v>
      </c>
      <c r="J118" s="101">
        <f t="shared" si="33"/>
        <v>1811.6785714285713</v>
      </c>
      <c r="K118" s="101">
        <f t="shared" si="34"/>
        <v>1646.5</v>
      </c>
      <c r="L118" s="101">
        <f t="shared" si="35"/>
        <v>1518.0277777777778</v>
      </c>
      <c r="M118" s="113">
        <f t="shared" si="36"/>
        <v>1415.25</v>
      </c>
      <c r="O118" s="13"/>
      <c r="P118" s="15">
        <f t="shared" si="42"/>
        <v>9627.4250000000011</v>
      </c>
      <c r="R118" s="15">
        <v>5.2999999999999999E-2</v>
      </c>
      <c r="X118" s="138"/>
    </row>
    <row r="119" spans="2:24" s="7" customFormat="1" ht="15" x14ac:dyDescent="0.25">
      <c r="B119" s="137"/>
      <c r="C119" s="112">
        <f t="shared" si="21"/>
        <v>112000</v>
      </c>
      <c r="D119" s="18">
        <f t="shared" si="27"/>
        <v>9892.4</v>
      </c>
      <c r="E119" s="100">
        <f t="shared" si="28"/>
        <v>90685000</v>
      </c>
      <c r="F119" s="101">
        <f t="shared" si="29"/>
        <v>90683444.444444448</v>
      </c>
      <c r="G119" s="102">
        <f t="shared" si="30"/>
        <v>90682666.666666672</v>
      </c>
      <c r="H119" s="100">
        <f t="shared" si="31"/>
        <v>2361.3333333333335</v>
      </c>
      <c r="I119" s="101">
        <f t="shared" si="32"/>
        <v>2050.2222222222222</v>
      </c>
      <c r="J119" s="101">
        <f t="shared" si="33"/>
        <v>1828</v>
      </c>
      <c r="K119" s="101">
        <f t="shared" si="34"/>
        <v>1661.3333333333333</v>
      </c>
      <c r="L119" s="101">
        <f t="shared" si="35"/>
        <v>1531.7037037037037</v>
      </c>
      <c r="M119" s="113">
        <f t="shared" si="36"/>
        <v>1428</v>
      </c>
      <c r="O119" s="13"/>
      <c r="P119" s="15">
        <f t="shared" si="42"/>
        <v>9715.75</v>
      </c>
      <c r="R119" s="15">
        <v>5.2999999999999999E-2</v>
      </c>
      <c r="X119" s="138"/>
    </row>
    <row r="120" spans="2:24" s="7" customFormat="1" ht="15.75" thickBot="1" x14ac:dyDescent="0.3">
      <c r="B120" s="137"/>
      <c r="C120" s="112">
        <f t="shared" si="21"/>
        <v>113000</v>
      </c>
      <c r="D120" s="19">
        <f t="shared" si="27"/>
        <v>9980.7250000000004</v>
      </c>
      <c r="E120" s="100">
        <f t="shared" si="28"/>
        <v>92326414.583333313</v>
      </c>
      <c r="F120" s="101">
        <f t="shared" si="29"/>
        <v>92324845.138888866</v>
      </c>
      <c r="G120" s="102">
        <f t="shared" si="30"/>
        <v>92324060.416666642</v>
      </c>
      <c r="H120" s="100">
        <f t="shared" si="31"/>
        <v>2382.4166666666665</v>
      </c>
      <c r="I120" s="101">
        <f t="shared" si="32"/>
        <v>2068.5277777777778</v>
      </c>
      <c r="J120" s="101">
        <f t="shared" si="33"/>
        <v>1844.3214285714287</v>
      </c>
      <c r="K120" s="101">
        <f t="shared" si="34"/>
        <v>1676.1666666666667</v>
      </c>
      <c r="L120" s="101">
        <f t="shared" si="35"/>
        <v>1545.3796296296296</v>
      </c>
      <c r="M120" s="113">
        <f t="shared" si="36"/>
        <v>1440.75</v>
      </c>
      <c r="O120" s="13"/>
      <c r="P120" s="15">
        <f t="shared" si="42"/>
        <v>9804.0749999999989</v>
      </c>
      <c r="R120" s="15">
        <v>5.2999999999999999E-2</v>
      </c>
      <c r="X120" s="138"/>
    </row>
    <row r="121" spans="2:24" s="7" customFormat="1" ht="15.75" thickBot="1" x14ac:dyDescent="0.3">
      <c r="B121" s="137"/>
      <c r="C121" s="112">
        <f t="shared" si="21"/>
        <v>114000</v>
      </c>
      <c r="D121" s="20">
        <f t="shared" si="27"/>
        <v>10069.050000000001</v>
      </c>
      <c r="E121" s="100">
        <f t="shared" si="28"/>
        <v>93982550</v>
      </c>
      <c r="F121" s="101">
        <f t="shared" si="29"/>
        <v>93980966.666666672</v>
      </c>
      <c r="G121" s="102">
        <f t="shared" si="30"/>
        <v>93980175</v>
      </c>
      <c r="H121" s="100">
        <f t="shared" si="31"/>
        <v>2403.5</v>
      </c>
      <c r="I121" s="101">
        <f t="shared" si="32"/>
        <v>2086.8333333333335</v>
      </c>
      <c r="J121" s="101">
        <f t="shared" si="33"/>
        <v>1860.6428571428571</v>
      </c>
      <c r="K121" s="101">
        <f t="shared" si="34"/>
        <v>1691</v>
      </c>
      <c r="L121" s="101">
        <f t="shared" si="35"/>
        <v>1559.0555555555557</v>
      </c>
      <c r="M121" s="113">
        <f t="shared" si="36"/>
        <v>1453.5</v>
      </c>
      <c r="O121" s="13"/>
      <c r="P121" s="15">
        <f t="shared" si="42"/>
        <v>9892.4</v>
      </c>
      <c r="R121" s="15">
        <v>5.2999999999999999E-2</v>
      </c>
      <c r="X121" s="138"/>
    </row>
    <row r="122" spans="2:24" s="7" customFormat="1" ht="15.75" thickBot="1" x14ac:dyDescent="0.3">
      <c r="B122" s="137"/>
      <c r="C122" s="114">
        <f t="shared" si="21"/>
        <v>115000</v>
      </c>
      <c r="D122" s="58">
        <f t="shared" si="27"/>
        <v>10157.375</v>
      </c>
      <c r="E122" s="103">
        <f t="shared" si="28"/>
        <v>95653406.25</v>
      </c>
      <c r="F122" s="104">
        <f t="shared" si="29"/>
        <v>95651809.027777776</v>
      </c>
      <c r="G122" s="105">
        <f t="shared" si="30"/>
        <v>95651010.416666672</v>
      </c>
      <c r="H122" s="103">
        <f t="shared" si="31"/>
        <v>2424.5833333333335</v>
      </c>
      <c r="I122" s="104">
        <f t="shared" si="32"/>
        <v>2105.1388888888887</v>
      </c>
      <c r="J122" s="104">
        <f t="shared" si="33"/>
        <v>1876.9642857142858</v>
      </c>
      <c r="K122" s="104">
        <f t="shared" si="34"/>
        <v>1705.8333333333333</v>
      </c>
      <c r="L122" s="104">
        <f t="shared" si="35"/>
        <v>1572.7314814814815</v>
      </c>
      <c r="M122" s="115">
        <f t="shared" si="36"/>
        <v>1466.25</v>
      </c>
      <c r="O122" s="13"/>
      <c r="P122" s="15">
        <f t="shared" si="42"/>
        <v>9980.7250000000004</v>
      </c>
      <c r="R122" s="15">
        <v>5.2999999999999999E-2</v>
      </c>
      <c r="X122" s="138"/>
    </row>
    <row r="123" spans="2:24" s="7" customFormat="1" ht="15" x14ac:dyDescent="0.25">
      <c r="B123" s="137"/>
      <c r="C123" s="112">
        <f t="shared" ref="C123:C186" si="43">C122+1000</f>
        <v>116000</v>
      </c>
      <c r="D123" s="18">
        <f t="shared" si="27"/>
        <v>10245.699999999999</v>
      </c>
      <c r="E123" s="100">
        <f t="shared" si="28"/>
        <v>97338983.333333358</v>
      </c>
      <c r="F123" s="101">
        <f t="shared" si="29"/>
        <v>97337372.222222254</v>
      </c>
      <c r="G123" s="102">
        <f t="shared" si="30"/>
        <v>97336566.666666687</v>
      </c>
      <c r="H123" s="100">
        <f t="shared" si="31"/>
        <v>2445.6666666666665</v>
      </c>
      <c r="I123" s="101">
        <f t="shared" si="32"/>
        <v>2123.4444444444443</v>
      </c>
      <c r="J123" s="101">
        <f t="shared" si="33"/>
        <v>1893.2857142857142</v>
      </c>
      <c r="K123" s="101">
        <f t="shared" si="34"/>
        <v>1720.6666666666667</v>
      </c>
      <c r="L123" s="101">
        <f t="shared" si="35"/>
        <v>1586.4074074074074</v>
      </c>
      <c r="M123" s="113">
        <f t="shared" si="36"/>
        <v>1479</v>
      </c>
      <c r="O123" s="13"/>
      <c r="P123" s="15">
        <f t="shared" si="42"/>
        <v>10069.050000000001</v>
      </c>
      <c r="R123" s="15">
        <v>5.2999999999999999E-2</v>
      </c>
      <c r="X123" s="138"/>
    </row>
    <row r="124" spans="2:24" s="7" customFormat="1" ht="15" x14ac:dyDescent="0.25">
      <c r="B124" s="137"/>
      <c r="C124" s="112">
        <f t="shared" si="43"/>
        <v>117000</v>
      </c>
      <c r="D124" s="18">
        <f t="shared" si="27"/>
        <v>10334.025</v>
      </c>
      <c r="E124" s="100">
        <f t="shared" si="28"/>
        <v>99039281.25</v>
      </c>
      <c r="F124" s="101">
        <f t="shared" si="29"/>
        <v>99037656.25</v>
      </c>
      <c r="G124" s="102">
        <f t="shared" si="30"/>
        <v>99036843.75</v>
      </c>
      <c r="H124" s="100">
        <f t="shared" si="31"/>
        <v>2466.75</v>
      </c>
      <c r="I124" s="101">
        <f t="shared" si="32"/>
        <v>2141.75</v>
      </c>
      <c r="J124" s="101">
        <f t="shared" si="33"/>
        <v>1909.6071428571429</v>
      </c>
      <c r="K124" s="101">
        <f t="shared" si="34"/>
        <v>1735.5</v>
      </c>
      <c r="L124" s="101">
        <f t="shared" si="35"/>
        <v>1600.0833333333333</v>
      </c>
      <c r="M124" s="113">
        <f t="shared" si="36"/>
        <v>1491.75</v>
      </c>
      <c r="O124" s="13"/>
      <c r="P124" s="15">
        <f t="shared" si="42"/>
        <v>10157.375</v>
      </c>
      <c r="R124" s="15">
        <v>5.2999999999999999E-2</v>
      </c>
      <c r="X124" s="138"/>
    </row>
    <row r="125" spans="2:24" s="7" customFormat="1" ht="15" x14ac:dyDescent="0.25">
      <c r="B125" s="137"/>
      <c r="C125" s="112">
        <f t="shared" si="43"/>
        <v>118000</v>
      </c>
      <c r="D125" s="18">
        <f t="shared" si="27"/>
        <v>10422.35</v>
      </c>
      <c r="E125" s="100">
        <f t="shared" si="28"/>
        <v>100754299.99999999</v>
      </c>
      <c r="F125" s="101">
        <f t="shared" si="29"/>
        <v>100752661.11111109</v>
      </c>
      <c r="G125" s="102">
        <f t="shared" si="30"/>
        <v>100751841.66666664</v>
      </c>
      <c r="H125" s="100">
        <f t="shared" si="31"/>
        <v>2487.8333333333335</v>
      </c>
      <c r="I125" s="101">
        <f t="shared" si="32"/>
        <v>2160.0555555555557</v>
      </c>
      <c r="J125" s="101">
        <f t="shared" si="33"/>
        <v>1925.9285714285713</v>
      </c>
      <c r="K125" s="101">
        <f t="shared" si="34"/>
        <v>1750.3333333333333</v>
      </c>
      <c r="L125" s="101">
        <f t="shared" si="35"/>
        <v>1613.7592592592594</v>
      </c>
      <c r="M125" s="113">
        <f t="shared" si="36"/>
        <v>1504.5</v>
      </c>
      <c r="O125" s="13"/>
      <c r="P125" s="15">
        <f t="shared" si="42"/>
        <v>10245.699999999999</v>
      </c>
      <c r="R125" s="15">
        <v>5.2999999999999999E-2</v>
      </c>
      <c r="X125" s="138"/>
    </row>
    <row r="126" spans="2:24" s="7" customFormat="1" ht="15.75" thickBot="1" x14ac:dyDescent="0.3">
      <c r="B126" s="137"/>
      <c r="C126" s="112">
        <f t="shared" si="43"/>
        <v>119000</v>
      </c>
      <c r="D126" s="19">
        <f t="shared" si="27"/>
        <v>10510.675000000001</v>
      </c>
      <c r="E126" s="100">
        <f t="shared" si="28"/>
        <v>102484039.58333333</v>
      </c>
      <c r="F126" s="101">
        <f t="shared" si="29"/>
        <v>102482386.80555555</v>
      </c>
      <c r="G126" s="102">
        <f t="shared" si="30"/>
        <v>102481560.41666667</v>
      </c>
      <c r="H126" s="100">
        <f t="shared" si="31"/>
        <v>2508.9166666666665</v>
      </c>
      <c r="I126" s="101">
        <f t="shared" si="32"/>
        <v>2178.3611111111113</v>
      </c>
      <c r="J126" s="101">
        <f t="shared" si="33"/>
        <v>1942.25</v>
      </c>
      <c r="K126" s="101">
        <f t="shared" si="34"/>
        <v>1765.1666666666667</v>
      </c>
      <c r="L126" s="101">
        <f t="shared" si="35"/>
        <v>1627.4351851851852</v>
      </c>
      <c r="M126" s="113">
        <f t="shared" si="36"/>
        <v>1517.25</v>
      </c>
      <c r="O126" s="13"/>
      <c r="P126" s="15">
        <f t="shared" si="42"/>
        <v>10334.025</v>
      </c>
      <c r="R126" s="15">
        <v>5.2999999999999999E-2</v>
      </c>
      <c r="X126" s="138"/>
    </row>
    <row r="127" spans="2:24" s="7" customFormat="1" ht="15.75" thickBot="1" x14ac:dyDescent="0.3">
      <c r="B127" s="137"/>
      <c r="C127" s="112">
        <f t="shared" si="43"/>
        <v>120000</v>
      </c>
      <c r="D127" s="20">
        <f t="shared" si="27"/>
        <v>10599</v>
      </c>
      <c r="E127" s="100">
        <f t="shared" si="28"/>
        <v>5400</v>
      </c>
      <c r="F127" s="101">
        <f t="shared" si="29"/>
        <v>3733.3333333333335</v>
      </c>
      <c r="G127" s="102">
        <f t="shared" si="30"/>
        <v>2900</v>
      </c>
      <c r="H127" s="100">
        <f t="shared" si="31"/>
        <v>2469</v>
      </c>
      <c r="I127" s="101">
        <f t="shared" si="32"/>
        <v>2135.6666666666665</v>
      </c>
      <c r="J127" s="101">
        <f t="shared" si="33"/>
        <v>1897.5714285714287</v>
      </c>
      <c r="K127" s="101">
        <f t="shared" si="34"/>
        <v>1719</v>
      </c>
      <c r="L127" s="101">
        <f t="shared" si="35"/>
        <v>1580.1111111111111</v>
      </c>
      <c r="M127" s="113">
        <f t="shared" si="36"/>
        <v>1469</v>
      </c>
      <c r="O127" s="13"/>
      <c r="P127" s="15">
        <f>D15</f>
        <v>0.04</v>
      </c>
      <c r="R127" s="15">
        <f>H15</f>
        <v>4.6899999999999997E-2</v>
      </c>
      <c r="X127" s="138"/>
    </row>
    <row r="128" spans="2:24" s="7" customFormat="1" ht="15.75" thickBot="1" x14ac:dyDescent="0.3">
      <c r="B128" s="137"/>
      <c r="C128" s="114">
        <f t="shared" si="43"/>
        <v>121000</v>
      </c>
      <c r="D128" s="58">
        <f t="shared" si="27"/>
        <v>10687.324999999999</v>
      </c>
      <c r="E128" s="103">
        <f t="shared" si="28"/>
        <v>105987681.25000001</v>
      </c>
      <c r="F128" s="104">
        <f t="shared" si="29"/>
        <v>105986000.69444448</v>
      </c>
      <c r="G128" s="105">
        <f t="shared" si="30"/>
        <v>105985160.41666669</v>
      </c>
      <c r="H128" s="103">
        <f t="shared" si="31"/>
        <v>2551.0833333333335</v>
      </c>
      <c r="I128" s="104">
        <f t="shared" si="32"/>
        <v>2214.9722222222222</v>
      </c>
      <c r="J128" s="104">
        <f t="shared" si="33"/>
        <v>1974.8928571428571</v>
      </c>
      <c r="K128" s="104">
        <f t="shared" si="34"/>
        <v>1794.8333333333333</v>
      </c>
      <c r="L128" s="104">
        <f t="shared" si="35"/>
        <v>1654.787037037037</v>
      </c>
      <c r="M128" s="115">
        <f t="shared" si="36"/>
        <v>1542.75</v>
      </c>
      <c r="O128" s="13"/>
      <c r="P128" s="15">
        <f t="shared" si="42"/>
        <v>10510.675000000001</v>
      </c>
      <c r="R128" s="15">
        <v>5.2999999999999999E-2</v>
      </c>
      <c r="X128" s="138"/>
    </row>
    <row r="129" spans="2:24" s="7" customFormat="1" ht="15" x14ac:dyDescent="0.25">
      <c r="B129" s="137"/>
      <c r="C129" s="112">
        <f t="shared" si="43"/>
        <v>122000</v>
      </c>
      <c r="D129" s="18">
        <f t="shared" si="27"/>
        <v>10775.65</v>
      </c>
      <c r="E129" s="100">
        <f t="shared" si="28"/>
        <v>107761583.33333333</v>
      </c>
      <c r="F129" s="101">
        <f t="shared" si="29"/>
        <v>107759888.8888889</v>
      </c>
      <c r="G129" s="102">
        <f t="shared" si="30"/>
        <v>107759041.66666667</v>
      </c>
      <c r="H129" s="100">
        <f t="shared" si="31"/>
        <v>2572.1666666666665</v>
      </c>
      <c r="I129" s="101">
        <f t="shared" si="32"/>
        <v>2233.2777777777778</v>
      </c>
      <c r="J129" s="101">
        <f t="shared" si="33"/>
        <v>1991.2142857142858</v>
      </c>
      <c r="K129" s="101">
        <f t="shared" si="34"/>
        <v>1809.6666666666667</v>
      </c>
      <c r="L129" s="101">
        <f t="shared" si="35"/>
        <v>1668.462962962963</v>
      </c>
      <c r="M129" s="113">
        <f t="shared" si="36"/>
        <v>1555.5</v>
      </c>
      <c r="O129" s="13"/>
      <c r="P129" s="15">
        <f t="shared" si="42"/>
        <v>10599</v>
      </c>
      <c r="R129" s="15">
        <v>5.2999999999999999E-2</v>
      </c>
      <c r="X129" s="138"/>
    </row>
    <row r="130" spans="2:24" s="7" customFormat="1" ht="15" x14ac:dyDescent="0.25">
      <c r="B130" s="137"/>
      <c r="C130" s="112">
        <f t="shared" si="43"/>
        <v>123000</v>
      </c>
      <c r="D130" s="18">
        <f t="shared" si="27"/>
        <v>10863.975</v>
      </c>
      <c r="E130" s="100">
        <f t="shared" si="28"/>
        <v>109550206.24999999</v>
      </c>
      <c r="F130" s="101">
        <f t="shared" si="29"/>
        <v>109548497.91666664</v>
      </c>
      <c r="G130" s="102">
        <f t="shared" si="30"/>
        <v>109547643.74999999</v>
      </c>
      <c r="H130" s="100">
        <f t="shared" si="31"/>
        <v>2593.25</v>
      </c>
      <c r="I130" s="101">
        <f t="shared" si="32"/>
        <v>2251.5833333333335</v>
      </c>
      <c r="J130" s="101">
        <f t="shared" si="33"/>
        <v>2007.5357142857142</v>
      </c>
      <c r="K130" s="101">
        <f t="shared" si="34"/>
        <v>1824.5</v>
      </c>
      <c r="L130" s="101">
        <f t="shared" si="35"/>
        <v>1682.1388888888889</v>
      </c>
      <c r="M130" s="113">
        <f t="shared" si="36"/>
        <v>1568.25</v>
      </c>
      <c r="O130" s="13"/>
      <c r="P130" s="15">
        <f t="shared" si="42"/>
        <v>10687.324999999999</v>
      </c>
      <c r="R130" s="15">
        <v>5.2999999999999999E-2</v>
      </c>
      <c r="X130" s="138"/>
    </row>
    <row r="131" spans="2:24" s="7" customFormat="1" ht="15" x14ac:dyDescent="0.25">
      <c r="B131" s="137"/>
      <c r="C131" s="112">
        <f t="shared" si="43"/>
        <v>124000</v>
      </c>
      <c r="D131" s="18">
        <f t="shared" si="27"/>
        <v>10952.300000000001</v>
      </c>
      <c r="E131" s="100">
        <f t="shared" si="28"/>
        <v>111353550</v>
      </c>
      <c r="F131" s="101">
        <f t="shared" si="29"/>
        <v>111351827.77777778</v>
      </c>
      <c r="G131" s="102">
        <f t="shared" si="30"/>
        <v>111350966.66666667</v>
      </c>
      <c r="H131" s="100">
        <f t="shared" si="31"/>
        <v>2614.3333333333335</v>
      </c>
      <c r="I131" s="101">
        <f t="shared" si="32"/>
        <v>2269.8888888888887</v>
      </c>
      <c r="J131" s="101">
        <f t="shared" si="33"/>
        <v>2023.8571428571429</v>
      </c>
      <c r="K131" s="101">
        <f t="shared" si="34"/>
        <v>1839.3333333333333</v>
      </c>
      <c r="L131" s="101">
        <f t="shared" si="35"/>
        <v>1695.8148148148148</v>
      </c>
      <c r="M131" s="113">
        <f t="shared" si="36"/>
        <v>1581</v>
      </c>
      <c r="O131" s="13"/>
      <c r="P131" s="15">
        <f t="shared" si="42"/>
        <v>10775.65</v>
      </c>
      <c r="R131" s="15">
        <v>5.2999999999999999E-2</v>
      </c>
      <c r="X131" s="138"/>
    </row>
    <row r="132" spans="2:24" s="7" customFormat="1" ht="15.75" thickBot="1" x14ac:dyDescent="0.3">
      <c r="B132" s="137"/>
      <c r="C132" s="112">
        <f t="shared" si="43"/>
        <v>125000</v>
      </c>
      <c r="D132" s="19">
        <f t="shared" si="27"/>
        <v>11040.625</v>
      </c>
      <c r="E132" s="100">
        <f t="shared" si="28"/>
        <v>113171614.58333333</v>
      </c>
      <c r="F132" s="101">
        <f t="shared" si="29"/>
        <v>113169878.47222222</v>
      </c>
      <c r="G132" s="102">
        <f t="shared" si="30"/>
        <v>113169010.41666667</v>
      </c>
      <c r="H132" s="100">
        <f t="shared" si="31"/>
        <v>2635.4166666666665</v>
      </c>
      <c r="I132" s="101">
        <f t="shared" si="32"/>
        <v>2288.1944444444443</v>
      </c>
      <c r="J132" s="101">
        <f t="shared" si="33"/>
        <v>2040.1785714285713</v>
      </c>
      <c r="K132" s="101">
        <f t="shared" si="34"/>
        <v>1854.1666666666667</v>
      </c>
      <c r="L132" s="101">
        <f t="shared" si="35"/>
        <v>1709.4907407407406</v>
      </c>
      <c r="M132" s="113">
        <f t="shared" si="36"/>
        <v>1593.75</v>
      </c>
      <c r="O132" s="13"/>
      <c r="P132" s="15">
        <f t="shared" si="42"/>
        <v>10863.975</v>
      </c>
      <c r="R132" s="15">
        <v>5.2999999999999999E-2</v>
      </c>
      <c r="X132" s="138"/>
    </row>
    <row r="133" spans="2:24" s="7" customFormat="1" ht="15.75" thickBot="1" x14ac:dyDescent="0.3">
      <c r="B133" s="137"/>
      <c r="C133" s="112">
        <f t="shared" si="43"/>
        <v>126000</v>
      </c>
      <c r="D133" s="20">
        <f t="shared" si="27"/>
        <v>11128.949999999999</v>
      </c>
      <c r="E133" s="100">
        <f t="shared" si="28"/>
        <v>115004400.00000001</v>
      </c>
      <c r="F133" s="101">
        <f t="shared" si="29"/>
        <v>115002650.00000003</v>
      </c>
      <c r="G133" s="102">
        <f t="shared" si="30"/>
        <v>115001775.00000001</v>
      </c>
      <c r="H133" s="100">
        <f t="shared" si="31"/>
        <v>2656.5</v>
      </c>
      <c r="I133" s="101">
        <f t="shared" si="32"/>
        <v>2306.5</v>
      </c>
      <c r="J133" s="101">
        <f t="shared" si="33"/>
        <v>2056.5</v>
      </c>
      <c r="K133" s="101">
        <f t="shared" si="34"/>
        <v>1869</v>
      </c>
      <c r="L133" s="101">
        <f t="shared" si="35"/>
        <v>1723.1666666666667</v>
      </c>
      <c r="M133" s="113">
        <f t="shared" si="36"/>
        <v>1606.5</v>
      </c>
      <c r="O133" s="13"/>
      <c r="P133" s="15">
        <f t="shared" si="42"/>
        <v>10952.300000000001</v>
      </c>
      <c r="R133" s="15">
        <v>5.2999999999999999E-2</v>
      </c>
      <c r="X133" s="138"/>
    </row>
    <row r="134" spans="2:24" s="7" customFormat="1" ht="15.75" thickBot="1" x14ac:dyDescent="0.3">
      <c r="B134" s="137"/>
      <c r="C134" s="114">
        <f t="shared" si="43"/>
        <v>127000</v>
      </c>
      <c r="D134" s="58">
        <f t="shared" si="27"/>
        <v>11217.275</v>
      </c>
      <c r="E134" s="103">
        <f t="shared" si="28"/>
        <v>116851906.25</v>
      </c>
      <c r="F134" s="104">
        <f t="shared" si="29"/>
        <v>116850142.3611111</v>
      </c>
      <c r="G134" s="105">
        <f t="shared" si="30"/>
        <v>116849260.41666667</v>
      </c>
      <c r="H134" s="103">
        <f t="shared" si="31"/>
        <v>2677.5833333333335</v>
      </c>
      <c r="I134" s="104">
        <f t="shared" si="32"/>
        <v>2324.8055555555557</v>
      </c>
      <c r="J134" s="104">
        <f t="shared" si="33"/>
        <v>2072.8214285714284</v>
      </c>
      <c r="K134" s="104">
        <f t="shared" si="34"/>
        <v>1883.8333333333333</v>
      </c>
      <c r="L134" s="104">
        <f t="shared" si="35"/>
        <v>1736.8425925925926</v>
      </c>
      <c r="M134" s="115">
        <f t="shared" si="36"/>
        <v>1619.25</v>
      </c>
      <c r="O134" s="13"/>
      <c r="P134" s="15">
        <f t="shared" si="42"/>
        <v>11040.625</v>
      </c>
      <c r="R134" s="15">
        <v>5.2999999999999999E-2</v>
      </c>
      <c r="X134" s="138"/>
    </row>
    <row r="135" spans="2:24" s="7" customFormat="1" ht="15" x14ac:dyDescent="0.25">
      <c r="B135" s="137"/>
      <c r="C135" s="112">
        <f t="shared" si="43"/>
        <v>128000</v>
      </c>
      <c r="D135" s="18">
        <f t="shared" si="27"/>
        <v>11305.6</v>
      </c>
      <c r="E135" s="100">
        <f t="shared" si="28"/>
        <v>118714133.33333331</v>
      </c>
      <c r="F135" s="101">
        <f t="shared" si="29"/>
        <v>118712355.55555552</v>
      </c>
      <c r="G135" s="102">
        <f t="shared" si="30"/>
        <v>118711466.66666664</v>
      </c>
      <c r="H135" s="100">
        <f t="shared" si="31"/>
        <v>2698.6666666666665</v>
      </c>
      <c r="I135" s="101">
        <f t="shared" si="32"/>
        <v>2343.1111111111113</v>
      </c>
      <c r="J135" s="101">
        <f t="shared" si="33"/>
        <v>2089.1428571428573</v>
      </c>
      <c r="K135" s="101">
        <f t="shared" si="34"/>
        <v>1898.6666666666667</v>
      </c>
      <c r="L135" s="101">
        <f t="shared" si="35"/>
        <v>1750.5185185185185</v>
      </c>
      <c r="M135" s="113">
        <f t="shared" si="36"/>
        <v>1632</v>
      </c>
      <c r="O135" s="13"/>
      <c r="P135" s="15">
        <f t="shared" si="42"/>
        <v>11128.949999999999</v>
      </c>
      <c r="R135" s="15">
        <v>5.2999999999999999E-2</v>
      </c>
      <c r="X135" s="138"/>
    </row>
    <row r="136" spans="2:24" s="7" customFormat="1" ht="15" x14ac:dyDescent="0.25">
      <c r="B136" s="137"/>
      <c r="C136" s="112">
        <f t="shared" si="43"/>
        <v>129000</v>
      </c>
      <c r="D136" s="18">
        <f t="shared" si="27"/>
        <v>11393.925000000001</v>
      </c>
      <c r="E136" s="100">
        <f t="shared" si="28"/>
        <v>120591081.25</v>
      </c>
      <c r="F136" s="101">
        <f t="shared" si="29"/>
        <v>120589289.58333333</v>
      </c>
      <c r="G136" s="102">
        <f t="shared" si="30"/>
        <v>120588393.75</v>
      </c>
      <c r="H136" s="100">
        <f t="shared" si="31"/>
        <v>2719.75</v>
      </c>
      <c r="I136" s="101">
        <f t="shared" si="32"/>
        <v>2361.4166666666665</v>
      </c>
      <c r="J136" s="101">
        <f t="shared" si="33"/>
        <v>2105.4642857142858</v>
      </c>
      <c r="K136" s="101">
        <f t="shared" si="34"/>
        <v>1913.5</v>
      </c>
      <c r="L136" s="101">
        <f t="shared" si="35"/>
        <v>1764.1944444444443</v>
      </c>
      <c r="M136" s="113">
        <f t="shared" si="36"/>
        <v>1644.75</v>
      </c>
      <c r="O136" s="13"/>
      <c r="P136" s="15">
        <f t="shared" si="42"/>
        <v>11217.275</v>
      </c>
      <c r="R136" s="15">
        <v>5.2999999999999999E-2</v>
      </c>
      <c r="X136" s="138"/>
    </row>
    <row r="137" spans="2:24" s="7" customFormat="1" ht="15" x14ac:dyDescent="0.25">
      <c r="B137" s="137"/>
      <c r="C137" s="114">
        <f t="shared" si="43"/>
        <v>130000</v>
      </c>
      <c r="D137" s="59">
        <f t="shared" si="27"/>
        <v>11482.25</v>
      </c>
      <c r="E137" s="103">
        <f t="shared" si="28"/>
        <v>5850</v>
      </c>
      <c r="F137" s="104">
        <f t="shared" si="29"/>
        <v>4044.4444444444443</v>
      </c>
      <c r="G137" s="105">
        <f t="shared" si="30"/>
        <v>3141.6666666666665</v>
      </c>
      <c r="H137" s="103">
        <f t="shared" si="31"/>
        <v>2674.75</v>
      </c>
      <c r="I137" s="104">
        <f t="shared" si="32"/>
        <v>2313.6388888888887</v>
      </c>
      <c r="J137" s="104">
        <f t="shared" si="33"/>
        <v>2055.7023809523807</v>
      </c>
      <c r="K137" s="104">
        <f t="shared" si="34"/>
        <v>1862.25</v>
      </c>
      <c r="L137" s="104">
        <f t="shared" si="35"/>
        <v>1711.787037037037</v>
      </c>
      <c r="M137" s="115">
        <f t="shared" si="36"/>
        <v>1591.4166666666667</v>
      </c>
      <c r="O137" s="13"/>
      <c r="P137" s="15">
        <f>D15</f>
        <v>0.04</v>
      </c>
      <c r="R137" s="15">
        <f>H15</f>
        <v>4.6899999999999997E-2</v>
      </c>
      <c r="X137" s="138"/>
    </row>
    <row r="138" spans="2:24" s="7" customFormat="1" ht="15.75" thickBot="1" x14ac:dyDescent="0.3">
      <c r="B138" s="137"/>
      <c r="C138" s="112">
        <f t="shared" si="43"/>
        <v>131000</v>
      </c>
      <c r="D138" s="19">
        <f t="shared" si="27"/>
        <v>11570.574999999999</v>
      </c>
      <c r="E138" s="100">
        <f t="shared" si="28"/>
        <v>124389139.58333336</v>
      </c>
      <c r="F138" s="101">
        <f t="shared" si="29"/>
        <v>124387320.13888891</v>
      </c>
      <c r="G138" s="102">
        <f t="shared" si="30"/>
        <v>124386410.41666669</v>
      </c>
      <c r="H138" s="100">
        <f t="shared" si="31"/>
        <v>2761.9166666666665</v>
      </c>
      <c r="I138" s="101">
        <f t="shared" si="32"/>
        <v>2398.0277777777778</v>
      </c>
      <c r="J138" s="101">
        <f t="shared" si="33"/>
        <v>2138.1071428571427</v>
      </c>
      <c r="K138" s="101">
        <f t="shared" si="34"/>
        <v>1943.1666666666667</v>
      </c>
      <c r="L138" s="101">
        <f t="shared" si="35"/>
        <v>1791.5462962962963</v>
      </c>
      <c r="M138" s="113">
        <f t="shared" si="36"/>
        <v>1670.25</v>
      </c>
      <c r="O138" s="13"/>
      <c r="P138" s="15">
        <f t="shared" si="42"/>
        <v>11393.925000000001</v>
      </c>
      <c r="R138" s="15">
        <v>5.2999999999999999E-2</v>
      </c>
      <c r="X138" s="138"/>
    </row>
    <row r="139" spans="2:24" s="7" customFormat="1" ht="15.75" thickBot="1" x14ac:dyDescent="0.3">
      <c r="B139" s="137"/>
      <c r="C139" s="112">
        <f t="shared" si="43"/>
        <v>132000</v>
      </c>
      <c r="D139" s="20">
        <f t="shared" si="27"/>
        <v>11658.9</v>
      </c>
      <c r="E139" s="100">
        <f t="shared" si="28"/>
        <v>126310250</v>
      </c>
      <c r="F139" s="101">
        <f t="shared" si="29"/>
        <v>126308416.66666667</v>
      </c>
      <c r="G139" s="102">
        <f t="shared" si="30"/>
        <v>126307500</v>
      </c>
      <c r="H139" s="100">
        <f t="shared" si="31"/>
        <v>2783</v>
      </c>
      <c r="I139" s="101">
        <f t="shared" si="32"/>
        <v>2416.3333333333335</v>
      </c>
      <c r="J139" s="101">
        <f t="shared" si="33"/>
        <v>2154.4285714285716</v>
      </c>
      <c r="K139" s="101">
        <f t="shared" si="34"/>
        <v>1958</v>
      </c>
      <c r="L139" s="101">
        <f t="shared" si="35"/>
        <v>1805.2222222222222</v>
      </c>
      <c r="M139" s="113">
        <f t="shared" si="36"/>
        <v>1683</v>
      </c>
      <c r="O139" s="13"/>
      <c r="P139" s="15">
        <f t="shared" si="42"/>
        <v>11482.25</v>
      </c>
      <c r="R139" s="15">
        <v>5.2999999999999999E-2</v>
      </c>
      <c r="X139" s="138"/>
    </row>
    <row r="140" spans="2:24" s="7" customFormat="1" ht="15.75" thickBot="1" x14ac:dyDescent="0.3">
      <c r="B140" s="137"/>
      <c r="C140" s="114">
        <f t="shared" si="43"/>
        <v>133000</v>
      </c>
      <c r="D140" s="58">
        <f t="shared" si="27"/>
        <v>11747.225</v>
      </c>
      <c r="E140" s="103">
        <f t="shared" si="28"/>
        <v>128246081.24999999</v>
      </c>
      <c r="F140" s="104">
        <f t="shared" si="29"/>
        <v>128244234.02777775</v>
      </c>
      <c r="G140" s="105">
        <f t="shared" si="30"/>
        <v>128243310.41666664</v>
      </c>
      <c r="H140" s="103">
        <f t="shared" si="31"/>
        <v>2804.0833333333335</v>
      </c>
      <c r="I140" s="104">
        <f t="shared" si="32"/>
        <v>2434.6388888888887</v>
      </c>
      <c r="J140" s="104">
        <f t="shared" si="33"/>
        <v>2170.75</v>
      </c>
      <c r="K140" s="104">
        <f t="shared" si="34"/>
        <v>1972.8333333333333</v>
      </c>
      <c r="L140" s="104">
        <f t="shared" si="35"/>
        <v>1818.898148148148</v>
      </c>
      <c r="M140" s="115">
        <f t="shared" si="36"/>
        <v>1695.75</v>
      </c>
      <c r="O140" s="13"/>
      <c r="P140" s="15">
        <f t="shared" si="42"/>
        <v>11570.574999999999</v>
      </c>
      <c r="R140" s="15">
        <v>5.2999999999999999E-2</v>
      </c>
      <c r="X140" s="138"/>
    </row>
    <row r="141" spans="2:24" s="7" customFormat="1" ht="15" x14ac:dyDescent="0.25">
      <c r="B141" s="137"/>
      <c r="C141" s="112">
        <f t="shared" si="43"/>
        <v>134000</v>
      </c>
      <c r="D141" s="18">
        <f t="shared" si="27"/>
        <v>11835.550000000001</v>
      </c>
      <c r="E141" s="100">
        <f t="shared" si="28"/>
        <v>130196633.33333333</v>
      </c>
      <c r="F141" s="101">
        <f t="shared" si="29"/>
        <v>130194772.22222222</v>
      </c>
      <c r="G141" s="102">
        <f t="shared" si="30"/>
        <v>130193841.66666667</v>
      </c>
      <c r="H141" s="100">
        <f t="shared" si="31"/>
        <v>2825.1666666666665</v>
      </c>
      <c r="I141" s="101">
        <f t="shared" si="32"/>
        <v>2452.9444444444443</v>
      </c>
      <c r="J141" s="101">
        <f t="shared" si="33"/>
        <v>2187.0714285714284</v>
      </c>
      <c r="K141" s="101">
        <f t="shared" si="34"/>
        <v>1987.6666666666667</v>
      </c>
      <c r="L141" s="101">
        <f t="shared" si="35"/>
        <v>1832.5740740740741</v>
      </c>
      <c r="M141" s="113">
        <f t="shared" si="36"/>
        <v>1708.5</v>
      </c>
      <c r="O141" s="13"/>
      <c r="P141" s="15">
        <f t="shared" si="42"/>
        <v>11658.9</v>
      </c>
      <c r="R141" s="15">
        <v>5.2999999999999999E-2</v>
      </c>
      <c r="X141" s="138"/>
    </row>
    <row r="142" spans="2:24" s="7" customFormat="1" ht="15" x14ac:dyDescent="0.25">
      <c r="B142" s="137"/>
      <c r="C142" s="112">
        <f t="shared" si="43"/>
        <v>135000</v>
      </c>
      <c r="D142" s="18">
        <f t="shared" si="27"/>
        <v>11923.875</v>
      </c>
      <c r="E142" s="100">
        <f t="shared" si="28"/>
        <v>132161906.25</v>
      </c>
      <c r="F142" s="101">
        <f t="shared" si="29"/>
        <v>132160031.25</v>
      </c>
      <c r="G142" s="102">
        <f t="shared" si="30"/>
        <v>132159093.75</v>
      </c>
      <c r="H142" s="100">
        <f t="shared" si="31"/>
        <v>2846.25</v>
      </c>
      <c r="I142" s="101">
        <f t="shared" si="32"/>
        <v>2471.25</v>
      </c>
      <c r="J142" s="101">
        <f t="shared" si="33"/>
        <v>2203.3928571428573</v>
      </c>
      <c r="K142" s="101">
        <f t="shared" si="34"/>
        <v>2002.5</v>
      </c>
      <c r="L142" s="101">
        <f t="shared" si="35"/>
        <v>1846.25</v>
      </c>
      <c r="M142" s="113">
        <f t="shared" si="36"/>
        <v>1721.25</v>
      </c>
      <c r="O142" s="13"/>
      <c r="P142" s="15">
        <f t="shared" si="42"/>
        <v>11747.225</v>
      </c>
      <c r="R142" s="15">
        <v>5.2999999999999999E-2</v>
      </c>
      <c r="X142" s="138"/>
    </row>
    <row r="143" spans="2:24" s="7" customFormat="1" ht="15" x14ac:dyDescent="0.25">
      <c r="B143" s="137"/>
      <c r="C143" s="112">
        <f t="shared" si="43"/>
        <v>136000</v>
      </c>
      <c r="D143" s="18">
        <f t="shared" si="27"/>
        <v>12012.199999999999</v>
      </c>
      <c r="E143" s="100">
        <f t="shared" si="28"/>
        <v>134141900.00000001</v>
      </c>
      <c r="F143" s="101">
        <f t="shared" si="29"/>
        <v>134140011.11111113</v>
      </c>
      <c r="G143" s="102">
        <f t="shared" si="30"/>
        <v>134139066.66666669</v>
      </c>
      <c r="H143" s="100">
        <f t="shared" si="31"/>
        <v>2867.3333333333335</v>
      </c>
      <c r="I143" s="101">
        <f t="shared" si="32"/>
        <v>2489.5555555555557</v>
      </c>
      <c r="J143" s="101">
        <f t="shared" si="33"/>
        <v>2219.7142857142858</v>
      </c>
      <c r="K143" s="101">
        <f t="shared" si="34"/>
        <v>2017.3333333333333</v>
      </c>
      <c r="L143" s="101">
        <f t="shared" si="35"/>
        <v>1859.9259259259259</v>
      </c>
      <c r="M143" s="113">
        <f t="shared" si="36"/>
        <v>1734</v>
      </c>
      <c r="O143" s="13"/>
      <c r="P143" s="15">
        <f t="shared" si="42"/>
        <v>11835.550000000001</v>
      </c>
      <c r="R143" s="15">
        <v>5.2999999999999999E-2</v>
      </c>
      <c r="X143" s="138"/>
    </row>
    <row r="144" spans="2:24" s="7" customFormat="1" ht="15.75" thickBot="1" x14ac:dyDescent="0.3">
      <c r="B144" s="137"/>
      <c r="C144" s="112">
        <f t="shared" si="43"/>
        <v>137000</v>
      </c>
      <c r="D144" s="19">
        <f t="shared" si="27"/>
        <v>12100.525</v>
      </c>
      <c r="E144" s="100">
        <f t="shared" si="28"/>
        <v>136136614.58333334</v>
      </c>
      <c r="F144" s="101">
        <f t="shared" si="29"/>
        <v>136134711.80555555</v>
      </c>
      <c r="G144" s="102">
        <f t="shared" si="30"/>
        <v>136133760.41666666</v>
      </c>
      <c r="H144" s="100">
        <f t="shared" si="31"/>
        <v>2888.4166666666665</v>
      </c>
      <c r="I144" s="101">
        <f t="shared" si="32"/>
        <v>2507.8611111111113</v>
      </c>
      <c r="J144" s="101">
        <f t="shared" si="33"/>
        <v>2236.0357142857142</v>
      </c>
      <c r="K144" s="101">
        <f t="shared" si="34"/>
        <v>2032.1666666666667</v>
      </c>
      <c r="L144" s="101">
        <f t="shared" si="35"/>
        <v>1873.601851851852</v>
      </c>
      <c r="M144" s="113">
        <f t="shared" si="36"/>
        <v>1746.75</v>
      </c>
      <c r="O144" s="13"/>
      <c r="P144" s="15">
        <f t="shared" si="42"/>
        <v>11923.875</v>
      </c>
      <c r="R144" s="15">
        <v>5.2999999999999999E-2</v>
      </c>
      <c r="X144" s="138"/>
    </row>
    <row r="145" spans="2:24" s="7" customFormat="1" ht="15.75" thickBot="1" x14ac:dyDescent="0.3">
      <c r="B145" s="137"/>
      <c r="C145" s="112">
        <f t="shared" si="43"/>
        <v>138000</v>
      </c>
      <c r="D145" s="20">
        <f t="shared" si="27"/>
        <v>12188.85</v>
      </c>
      <c r="E145" s="100">
        <f t="shared" si="28"/>
        <v>138146049.99999997</v>
      </c>
      <c r="F145" s="101">
        <f t="shared" si="29"/>
        <v>138144133.33333331</v>
      </c>
      <c r="G145" s="102">
        <f t="shared" si="30"/>
        <v>138143174.99999997</v>
      </c>
      <c r="H145" s="100">
        <f t="shared" si="31"/>
        <v>2909.5</v>
      </c>
      <c r="I145" s="101">
        <f t="shared" si="32"/>
        <v>2526.1666666666665</v>
      </c>
      <c r="J145" s="101">
        <f t="shared" si="33"/>
        <v>2252.3571428571427</v>
      </c>
      <c r="K145" s="101">
        <f t="shared" si="34"/>
        <v>2047</v>
      </c>
      <c r="L145" s="101">
        <f t="shared" si="35"/>
        <v>1887.2777777777778</v>
      </c>
      <c r="M145" s="113">
        <f t="shared" si="36"/>
        <v>1759.5</v>
      </c>
      <c r="O145" s="13"/>
      <c r="P145" s="15">
        <f t="shared" si="42"/>
        <v>12012.199999999999</v>
      </c>
      <c r="R145" s="15">
        <v>5.2999999999999999E-2</v>
      </c>
      <c r="X145" s="138"/>
    </row>
    <row r="146" spans="2:24" s="7" customFormat="1" ht="15.75" thickBot="1" x14ac:dyDescent="0.3">
      <c r="B146" s="137"/>
      <c r="C146" s="114">
        <f t="shared" si="43"/>
        <v>139000</v>
      </c>
      <c r="D146" s="58">
        <f t="shared" ref="D146:D209" si="44">((0.0599*C146)+C146)/12</f>
        <v>12277.175000000001</v>
      </c>
      <c r="E146" s="103">
        <f t="shared" ref="E146:E209" si="45">((P146*C146*2)+C146)/24</f>
        <v>140170206.25</v>
      </c>
      <c r="F146" s="104">
        <f t="shared" ref="F146:F209" si="46">((P146*C146*3)+C146)/36</f>
        <v>140168275.69444445</v>
      </c>
      <c r="G146" s="105">
        <f t="shared" ref="G146:G209" si="47">((P146*C146*4)+C146)/48</f>
        <v>140167310.41666666</v>
      </c>
      <c r="H146" s="103">
        <f t="shared" ref="H146:H209" si="48">((R146*C146*5)+C146)/60</f>
        <v>2930.5833333333335</v>
      </c>
      <c r="I146" s="104">
        <f t="shared" ref="I146:I209" si="49">((R146*C146*6)+C146)/72</f>
        <v>2544.4722222222222</v>
      </c>
      <c r="J146" s="104">
        <f t="shared" ref="J146:J209" si="50">((R146*C146*7)+C146)/84</f>
        <v>2268.6785714285716</v>
      </c>
      <c r="K146" s="104">
        <f t="shared" ref="K146:K209" si="51">((R146*C146*8)+C146)/96</f>
        <v>2061.8333333333335</v>
      </c>
      <c r="L146" s="104">
        <f t="shared" ref="L146:L209" si="52">((R146*C146*9)+C146)/108</f>
        <v>1900.9537037037037</v>
      </c>
      <c r="M146" s="115">
        <f t="shared" ref="M146:M209" si="53">((R146*C146*10)+C146)/120</f>
        <v>1772.25</v>
      </c>
      <c r="O146" s="13"/>
      <c r="P146" s="15">
        <f t="shared" si="42"/>
        <v>12100.525</v>
      </c>
      <c r="R146" s="15">
        <v>5.2999999999999999E-2</v>
      </c>
      <c r="X146" s="138"/>
    </row>
    <row r="147" spans="2:24" s="7" customFormat="1" ht="15" x14ac:dyDescent="0.25">
      <c r="B147" s="137"/>
      <c r="C147" s="112">
        <f t="shared" si="43"/>
        <v>140000</v>
      </c>
      <c r="D147" s="18">
        <f t="shared" si="44"/>
        <v>12365.5</v>
      </c>
      <c r="E147" s="100">
        <f t="shared" si="45"/>
        <v>6300</v>
      </c>
      <c r="F147" s="101">
        <f t="shared" si="46"/>
        <v>4355.5555555555557</v>
      </c>
      <c r="G147" s="102">
        <f t="shared" si="47"/>
        <v>3383.3333333333335</v>
      </c>
      <c r="H147" s="100">
        <f t="shared" si="48"/>
        <v>2880.5</v>
      </c>
      <c r="I147" s="101">
        <f t="shared" si="49"/>
        <v>2491.6111111111113</v>
      </c>
      <c r="J147" s="101">
        <f t="shared" si="50"/>
        <v>2213.8333333333335</v>
      </c>
      <c r="K147" s="101">
        <f t="shared" si="51"/>
        <v>2005.5</v>
      </c>
      <c r="L147" s="101">
        <f t="shared" si="52"/>
        <v>1843.462962962963</v>
      </c>
      <c r="M147" s="113">
        <f t="shared" si="53"/>
        <v>1713.8333333333333</v>
      </c>
      <c r="O147" s="13"/>
      <c r="P147" s="15">
        <f>D15</f>
        <v>0.04</v>
      </c>
      <c r="R147" s="15">
        <f>H15</f>
        <v>4.6899999999999997E-2</v>
      </c>
      <c r="U147" s="38"/>
      <c r="X147" s="138"/>
    </row>
    <row r="148" spans="2:24" s="7" customFormat="1" ht="15" x14ac:dyDescent="0.25">
      <c r="B148" s="137"/>
      <c r="C148" s="112">
        <f t="shared" si="43"/>
        <v>141000</v>
      </c>
      <c r="D148" s="18">
        <f t="shared" si="44"/>
        <v>12453.824999999999</v>
      </c>
      <c r="E148" s="100">
        <f t="shared" si="45"/>
        <v>144262681.25000003</v>
      </c>
      <c r="F148" s="101">
        <f t="shared" si="46"/>
        <v>144260722.91666669</v>
      </c>
      <c r="G148" s="102">
        <f t="shared" si="47"/>
        <v>144259743.75000003</v>
      </c>
      <c r="H148" s="100">
        <f t="shared" si="48"/>
        <v>2972.75</v>
      </c>
      <c r="I148" s="101">
        <f t="shared" si="49"/>
        <v>2581.0833333333335</v>
      </c>
      <c r="J148" s="101">
        <f t="shared" si="50"/>
        <v>2301.3214285714284</v>
      </c>
      <c r="K148" s="101">
        <f t="shared" si="51"/>
        <v>2091.5</v>
      </c>
      <c r="L148" s="101">
        <f t="shared" si="52"/>
        <v>1928.3055555555557</v>
      </c>
      <c r="M148" s="113">
        <f t="shared" si="53"/>
        <v>1797.75</v>
      </c>
      <c r="O148" s="13"/>
      <c r="P148" s="15">
        <f t="shared" si="42"/>
        <v>12277.175000000001</v>
      </c>
      <c r="R148" s="15">
        <v>5.2999999999999999E-2</v>
      </c>
      <c r="X148" s="138"/>
    </row>
    <row r="149" spans="2:24" s="7" customFormat="1" ht="15" x14ac:dyDescent="0.25">
      <c r="B149" s="137"/>
      <c r="C149" s="112">
        <f t="shared" si="43"/>
        <v>142000</v>
      </c>
      <c r="D149" s="18">
        <f t="shared" si="44"/>
        <v>12542.15</v>
      </c>
      <c r="E149" s="100">
        <f t="shared" si="45"/>
        <v>146331000</v>
      </c>
      <c r="F149" s="101">
        <f t="shared" si="46"/>
        <v>146329027.77777779</v>
      </c>
      <c r="G149" s="102">
        <f t="shared" si="47"/>
        <v>146328041.66666666</v>
      </c>
      <c r="H149" s="100">
        <f t="shared" si="48"/>
        <v>2993.8333333333335</v>
      </c>
      <c r="I149" s="101">
        <f t="shared" si="49"/>
        <v>2599.3888888888887</v>
      </c>
      <c r="J149" s="101">
        <f t="shared" si="50"/>
        <v>2317.6428571428573</v>
      </c>
      <c r="K149" s="101">
        <f t="shared" si="51"/>
        <v>2106.3333333333335</v>
      </c>
      <c r="L149" s="101">
        <f t="shared" si="52"/>
        <v>1941.9814814814815</v>
      </c>
      <c r="M149" s="113">
        <f t="shared" si="53"/>
        <v>1810.5</v>
      </c>
      <c r="O149" s="13"/>
      <c r="P149" s="15">
        <f t="shared" si="42"/>
        <v>12365.5</v>
      </c>
      <c r="R149" s="15">
        <v>5.2999999999999999E-2</v>
      </c>
      <c r="X149" s="138"/>
    </row>
    <row r="150" spans="2:24" s="7" customFormat="1" ht="15.75" thickBot="1" x14ac:dyDescent="0.3">
      <c r="B150" s="137"/>
      <c r="C150" s="112">
        <f t="shared" si="43"/>
        <v>143000</v>
      </c>
      <c r="D150" s="19">
        <f t="shared" si="44"/>
        <v>12630.475</v>
      </c>
      <c r="E150" s="100">
        <f t="shared" si="45"/>
        <v>148414039.58333331</v>
      </c>
      <c r="F150" s="101">
        <f t="shared" si="46"/>
        <v>148412053.47222221</v>
      </c>
      <c r="G150" s="102">
        <f t="shared" si="47"/>
        <v>148411060.41666666</v>
      </c>
      <c r="H150" s="100">
        <f t="shared" si="48"/>
        <v>3014.9166666666665</v>
      </c>
      <c r="I150" s="101">
        <f t="shared" si="49"/>
        <v>2617.6944444444443</v>
      </c>
      <c r="J150" s="101">
        <f t="shared" si="50"/>
        <v>2333.9642857142858</v>
      </c>
      <c r="K150" s="101">
        <f t="shared" si="51"/>
        <v>2121.1666666666665</v>
      </c>
      <c r="L150" s="101">
        <f t="shared" si="52"/>
        <v>1955.6574074074074</v>
      </c>
      <c r="M150" s="113">
        <f t="shared" si="53"/>
        <v>1823.25</v>
      </c>
      <c r="O150" s="13"/>
      <c r="P150" s="15">
        <f t="shared" si="42"/>
        <v>12453.824999999999</v>
      </c>
      <c r="R150" s="15">
        <v>5.2999999999999999E-2</v>
      </c>
      <c r="X150" s="138"/>
    </row>
    <row r="151" spans="2:24" s="7" customFormat="1" ht="15.75" thickBot="1" x14ac:dyDescent="0.3">
      <c r="B151" s="137"/>
      <c r="C151" s="112">
        <f t="shared" si="43"/>
        <v>144000</v>
      </c>
      <c r="D151" s="20">
        <f t="shared" si="44"/>
        <v>12718.800000000001</v>
      </c>
      <c r="E151" s="100">
        <f t="shared" si="45"/>
        <v>150511800</v>
      </c>
      <c r="F151" s="101">
        <f t="shared" si="46"/>
        <v>150509800</v>
      </c>
      <c r="G151" s="102">
        <f t="shared" si="47"/>
        <v>150508800</v>
      </c>
      <c r="H151" s="100">
        <f t="shared" si="48"/>
        <v>3036</v>
      </c>
      <c r="I151" s="101">
        <f t="shared" si="49"/>
        <v>2636</v>
      </c>
      <c r="J151" s="101">
        <f t="shared" si="50"/>
        <v>2350.2857142857142</v>
      </c>
      <c r="K151" s="101">
        <f t="shared" si="51"/>
        <v>2136</v>
      </c>
      <c r="L151" s="101">
        <f t="shared" si="52"/>
        <v>1969.3333333333333</v>
      </c>
      <c r="M151" s="113">
        <f t="shared" si="53"/>
        <v>1836</v>
      </c>
      <c r="O151" s="13"/>
      <c r="P151" s="15">
        <f t="shared" si="42"/>
        <v>12542.15</v>
      </c>
      <c r="R151" s="15">
        <v>5.2999999999999999E-2</v>
      </c>
      <c r="X151" s="138"/>
    </row>
    <row r="152" spans="2:24" s="7" customFormat="1" ht="15.75" thickBot="1" x14ac:dyDescent="0.3">
      <c r="B152" s="137"/>
      <c r="C152" s="114">
        <f t="shared" si="43"/>
        <v>145000</v>
      </c>
      <c r="D152" s="58">
        <f t="shared" si="44"/>
        <v>12807.125</v>
      </c>
      <c r="E152" s="103">
        <f t="shared" si="45"/>
        <v>152624281.25</v>
      </c>
      <c r="F152" s="104">
        <f t="shared" si="46"/>
        <v>152622267.3611111</v>
      </c>
      <c r="G152" s="105">
        <f t="shared" si="47"/>
        <v>152621260.41666666</v>
      </c>
      <c r="H152" s="103">
        <f t="shared" si="48"/>
        <v>3057.0833333333335</v>
      </c>
      <c r="I152" s="104">
        <f t="shared" si="49"/>
        <v>2654.3055555555557</v>
      </c>
      <c r="J152" s="104">
        <f t="shared" si="50"/>
        <v>2366.6071428571427</v>
      </c>
      <c r="K152" s="104">
        <f t="shared" si="51"/>
        <v>2150.8333333333335</v>
      </c>
      <c r="L152" s="104">
        <f t="shared" si="52"/>
        <v>1983.0092592592594</v>
      </c>
      <c r="M152" s="115">
        <f t="shared" si="53"/>
        <v>1848.75</v>
      </c>
      <c r="O152" s="13"/>
      <c r="P152" s="15">
        <f t="shared" si="42"/>
        <v>12630.475</v>
      </c>
      <c r="R152" s="15">
        <v>5.2999999999999999E-2</v>
      </c>
      <c r="X152" s="138"/>
    </row>
    <row r="153" spans="2:24" s="7" customFormat="1" ht="15" x14ac:dyDescent="0.25">
      <c r="B153" s="137"/>
      <c r="C153" s="112">
        <f t="shared" si="43"/>
        <v>146000</v>
      </c>
      <c r="D153" s="18">
        <f t="shared" si="44"/>
        <v>12895.449999999999</v>
      </c>
      <c r="E153" s="100">
        <f t="shared" si="45"/>
        <v>154751483.33333334</v>
      </c>
      <c r="F153" s="101">
        <f t="shared" si="46"/>
        <v>154749455.55555558</v>
      </c>
      <c r="G153" s="102">
        <f t="shared" si="47"/>
        <v>154748441.66666669</v>
      </c>
      <c r="H153" s="100">
        <f t="shared" si="48"/>
        <v>3078.1666666666665</v>
      </c>
      <c r="I153" s="101">
        <f t="shared" si="49"/>
        <v>2672.6111111111113</v>
      </c>
      <c r="J153" s="101">
        <f t="shared" si="50"/>
        <v>2382.9285714285716</v>
      </c>
      <c r="K153" s="101">
        <f t="shared" si="51"/>
        <v>2165.6666666666665</v>
      </c>
      <c r="L153" s="101">
        <f t="shared" si="52"/>
        <v>1996.6851851851852</v>
      </c>
      <c r="M153" s="113">
        <f t="shared" si="53"/>
        <v>1861.5</v>
      </c>
      <c r="O153" s="13"/>
      <c r="P153" s="15">
        <f t="shared" si="42"/>
        <v>12718.800000000001</v>
      </c>
      <c r="R153" s="15">
        <v>5.2999999999999999E-2</v>
      </c>
      <c r="X153" s="138"/>
    </row>
    <row r="154" spans="2:24" s="7" customFormat="1" ht="15" x14ac:dyDescent="0.25">
      <c r="B154" s="137"/>
      <c r="C154" s="112">
        <f t="shared" si="43"/>
        <v>147000</v>
      </c>
      <c r="D154" s="18">
        <f t="shared" si="44"/>
        <v>12983.775</v>
      </c>
      <c r="E154" s="100">
        <f t="shared" si="45"/>
        <v>156893406.25</v>
      </c>
      <c r="F154" s="101">
        <f t="shared" si="46"/>
        <v>156891364.58333334</v>
      </c>
      <c r="G154" s="102">
        <f t="shared" si="47"/>
        <v>156890343.75</v>
      </c>
      <c r="H154" s="100">
        <f t="shared" si="48"/>
        <v>3099.25</v>
      </c>
      <c r="I154" s="101">
        <f t="shared" si="49"/>
        <v>2690.9166666666665</v>
      </c>
      <c r="J154" s="101">
        <f t="shared" si="50"/>
        <v>2399.25</v>
      </c>
      <c r="K154" s="101">
        <f t="shared" si="51"/>
        <v>2180.5</v>
      </c>
      <c r="L154" s="101">
        <f t="shared" si="52"/>
        <v>2010.3611111111111</v>
      </c>
      <c r="M154" s="113">
        <f t="shared" si="53"/>
        <v>1874.25</v>
      </c>
      <c r="O154" s="13"/>
      <c r="P154" s="15">
        <f t="shared" si="42"/>
        <v>12807.125</v>
      </c>
      <c r="R154" s="15">
        <v>5.2999999999999999E-2</v>
      </c>
      <c r="X154" s="138"/>
    </row>
    <row r="155" spans="2:24" s="7" customFormat="1" ht="15" x14ac:dyDescent="0.25">
      <c r="B155" s="137"/>
      <c r="C155" s="112">
        <f t="shared" si="43"/>
        <v>148000</v>
      </c>
      <c r="D155" s="18">
        <f t="shared" si="44"/>
        <v>13072.1</v>
      </c>
      <c r="E155" s="100">
        <f t="shared" si="45"/>
        <v>159050049.99999997</v>
      </c>
      <c r="F155" s="101">
        <f t="shared" si="46"/>
        <v>159047994.44444442</v>
      </c>
      <c r="G155" s="102">
        <f t="shared" si="47"/>
        <v>159046966.66666666</v>
      </c>
      <c r="H155" s="100">
        <f t="shared" si="48"/>
        <v>3120.3333333333335</v>
      </c>
      <c r="I155" s="101">
        <f t="shared" si="49"/>
        <v>2709.2222222222222</v>
      </c>
      <c r="J155" s="101">
        <f t="shared" si="50"/>
        <v>2415.5714285714284</v>
      </c>
      <c r="K155" s="101">
        <f t="shared" si="51"/>
        <v>2195.3333333333335</v>
      </c>
      <c r="L155" s="101">
        <f t="shared" si="52"/>
        <v>2024.037037037037</v>
      </c>
      <c r="M155" s="113">
        <f t="shared" si="53"/>
        <v>1887</v>
      </c>
      <c r="O155" s="13"/>
      <c r="P155" s="15">
        <f t="shared" si="42"/>
        <v>12895.449999999999</v>
      </c>
      <c r="R155" s="15">
        <v>5.2999999999999999E-2</v>
      </c>
      <c r="X155" s="138"/>
    </row>
    <row r="156" spans="2:24" s="7" customFormat="1" ht="15.75" thickBot="1" x14ac:dyDescent="0.3">
      <c r="B156" s="137"/>
      <c r="C156" s="112">
        <f t="shared" si="43"/>
        <v>149000</v>
      </c>
      <c r="D156" s="19">
        <f t="shared" si="44"/>
        <v>13160.425000000001</v>
      </c>
      <c r="E156" s="100">
        <f t="shared" si="45"/>
        <v>161221414.58333334</v>
      </c>
      <c r="F156" s="101">
        <f t="shared" si="46"/>
        <v>161219345.1388889</v>
      </c>
      <c r="G156" s="102">
        <f t="shared" si="47"/>
        <v>161218310.41666666</v>
      </c>
      <c r="H156" s="100">
        <f t="shared" si="48"/>
        <v>3141.4166666666665</v>
      </c>
      <c r="I156" s="101">
        <f t="shared" si="49"/>
        <v>2727.5277777777778</v>
      </c>
      <c r="J156" s="101">
        <f t="shared" si="50"/>
        <v>2431.8928571428573</v>
      </c>
      <c r="K156" s="101">
        <f t="shared" si="51"/>
        <v>2210.1666666666665</v>
      </c>
      <c r="L156" s="101">
        <f t="shared" si="52"/>
        <v>2037.712962962963</v>
      </c>
      <c r="M156" s="113">
        <f t="shared" si="53"/>
        <v>1899.75</v>
      </c>
      <c r="O156" s="13"/>
      <c r="P156" s="15">
        <f t="shared" si="42"/>
        <v>12983.775</v>
      </c>
      <c r="R156" s="15">
        <v>5.2999999999999999E-2</v>
      </c>
      <c r="X156" s="138"/>
    </row>
    <row r="157" spans="2:24" s="7" customFormat="1" ht="15.75" thickBot="1" x14ac:dyDescent="0.3">
      <c r="B157" s="137"/>
      <c r="C157" s="114">
        <f t="shared" si="43"/>
        <v>150000</v>
      </c>
      <c r="D157" s="58">
        <f t="shared" si="44"/>
        <v>13248.75</v>
      </c>
      <c r="E157" s="103">
        <f t="shared" si="45"/>
        <v>6750</v>
      </c>
      <c r="F157" s="104">
        <f t="shared" si="46"/>
        <v>4666.666666666667</v>
      </c>
      <c r="G157" s="105">
        <f t="shared" si="47"/>
        <v>3625</v>
      </c>
      <c r="H157" s="103">
        <f t="shared" si="48"/>
        <v>3086.25</v>
      </c>
      <c r="I157" s="104">
        <f t="shared" si="49"/>
        <v>2669.5833333333335</v>
      </c>
      <c r="J157" s="104">
        <f t="shared" si="50"/>
        <v>2371.9642857142858</v>
      </c>
      <c r="K157" s="104">
        <f t="shared" si="51"/>
        <v>2148.75</v>
      </c>
      <c r="L157" s="104">
        <f t="shared" si="52"/>
        <v>1975.1388888888889</v>
      </c>
      <c r="M157" s="115">
        <f t="shared" si="53"/>
        <v>1836.25</v>
      </c>
      <c r="O157" s="13"/>
      <c r="P157" s="15">
        <f>D15</f>
        <v>0.04</v>
      </c>
      <c r="R157" s="15">
        <f>H15</f>
        <v>4.6899999999999997E-2</v>
      </c>
      <c r="X157" s="138"/>
    </row>
    <row r="158" spans="2:24" s="7" customFormat="1" ht="15.75" thickBot="1" x14ac:dyDescent="0.3">
      <c r="B158" s="137"/>
      <c r="C158" s="114">
        <f t="shared" si="43"/>
        <v>151000</v>
      </c>
      <c r="D158" s="58">
        <f t="shared" si="44"/>
        <v>13337.074999999999</v>
      </c>
      <c r="E158" s="103">
        <f t="shared" si="45"/>
        <v>165608306.25000003</v>
      </c>
      <c r="F158" s="104">
        <f t="shared" si="46"/>
        <v>165606209.02777779</v>
      </c>
      <c r="G158" s="105">
        <f t="shared" si="47"/>
        <v>165605160.41666669</v>
      </c>
      <c r="H158" s="103">
        <f t="shared" si="48"/>
        <v>3183.5833333333335</v>
      </c>
      <c r="I158" s="104">
        <f t="shared" si="49"/>
        <v>2764.1388888888887</v>
      </c>
      <c r="J158" s="104">
        <f t="shared" si="50"/>
        <v>2464.5357142857142</v>
      </c>
      <c r="K158" s="104">
        <f t="shared" si="51"/>
        <v>2239.8333333333335</v>
      </c>
      <c r="L158" s="104">
        <f t="shared" si="52"/>
        <v>2065.0648148148148</v>
      </c>
      <c r="M158" s="115">
        <f t="shared" si="53"/>
        <v>1925.25</v>
      </c>
      <c r="O158" s="13"/>
      <c r="P158" s="15">
        <f t="shared" si="42"/>
        <v>13160.425000000001</v>
      </c>
      <c r="R158" s="15">
        <v>5.2999999999999999E-2</v>
      </c>
      <c r="X158" s="138"/>
    </row>
    <row r="159" spans="2:24" s="7" customFormat="1" ht="15" x14ac:dyDescent="0.25">
      <c r="B159" s="137"/>
      <c r="C159" s="112">
        <f t="shared" si="43"/>
        <v>152000</v>
      </c>
      <c r="D159" s="18">
        <f t="shared" si="44"/>
        <v>13425.4</v>
      </c>
      <c r="E159" s="100">
        <f t="shared" si="45"/>
        <v>167823833.33333334</v>
      </c>
      <c r="F159" s="101">
        <f t="shared" si="46"/>
        <v>167821722.22222221</v>
      </c>
      <c r="G159" s="102">
        <f t="shared" si="47"/>
        <v>167820666.66666666</v>
      </c>
      <c r="H159" s="100">
        <f t="shared" si="48"/>
        <v>3204.6666666666665</v>
      </c>
      <c r="I159" s="101">
        <f t="shared" si="49"/>
        <v>2782.4444444444443</v>
      </c>
      <c r="J159" s="101">
        <f t="shared" si="50"/>
        <v>2480.8571428571427</v>
      </c>
      <c r="K159" s="101">
        <f t="shared" si="51"/>
        <v>2254.6666666666665</v>
      </c>
      <c r="L159" s="101">
        <f t="shared" si="52"/>
        <v>2078.7407407407409</v>
      </c>
      <c r="M159" s="113">
        <f t="shared" si="53"/>
        <v>1938</v>
      </c>
      <c r="O159" s="13"/>
      <c r="P159" s="15">
        <f t="shared" si="42"/>
        <v>13248.75</v>
      </c>
      <c r="R159" s="15">
        <v>5.2999999999999999E-2</v>
      </c>
      <c r="X159" s="138"/>
    </row>
    <row r="160" spans="2:24" s="7" customFormat="1" ht="15" x14ac:dyDescent="0.25">
      <c r="B160" s="137"/>
      <c r="C160" s="112">
        <f t="shared" si="43"/>
        <v>153000</v>
      </c>
      <c r="D160" s="18">
        <f t="shared" si="44"/>
        <v>13513.725</v>
      </c>
      <c r="E160" s="100">
        <f t="shared" si="45"/>
        <v>170054081.24999997</v>
      </c>
      <c r="F160" s="101">
        <f t="shared" si="46"/>
        <v>170051956.24999997</v>
      </c>
      <c r="G160" s="102">
        <f t="shared" si="47"/>
        <v>170050893.74999997</v>
      </c>
      <c r="H160" s="100">
        <f t="shared" si="48"/>
        <v>3225.75</v>
      </c>
      <c r="I160" s="101">
        <f t="shared" si="49"/>
        <v>2800.75</v>
      </c>
      <c r="J160" s="101">
        <f t="shared" si="50"/>
        <v>2497.1785714285716</v>
      </c>
      <c r="K160" s="101">
        <f t="shared" si="51"/>
        <v>2269.5</v>
      </c>
      <c r="L160" s="101">
        <f t="shared" si="52"/>
        <v>2092.4166666666665</v>
      </c>
      <c r="M160" s="113">
        <f t="shared" si="53"/>
        <v>1950.75</v>
      </c>
      <c r="O160" s="13"/>
      <c r="P160" s="15">
        <f t="shared" si="42"/>
        <v>13337.074999999999</v>
      </c>
      <c r="R160" s="15">
        <v>5.2999999999999999E-2</v>
      </c>
      <c r="X160" s="138"/>
    </row>
    <row r="161" spans="2:24" s="7" customFormat="1" ht="15" x14ac:dyDescent="0.25">
      <c r="B161" s="137"/>
      <c r="C161" s="112">
        <f t="shared" si="43"/>
        <v>154000</v>
      </c>
      <c r="D161" s="18">
        <f t="shared" si="44"/>
        <v>13602.050000000001</v>
      </c>
      <c r="E161" s="100">
        <f t="shared" si="45"/>
        <v>172299050</v>
      </c>
      <c r="F161" s="101">
        <f t="shared" si="46"/>
        <v>172296911.1111111</v>
      </c>
      <c r="G161" s="102">
        <f t="shared" si="47"/>
        <v>172295841.66666666</v>
      </c>
      <c r="H161" s="100">
        <f t="shared" si="48"/>
        <v>3246.8333333333335</v>
      </c>
      <c r="I161" s="101">
        <f t="shared" si="49"/>
        <v>2819.0555555555557</v>
      </c>
      <c r="J161" s="101">
        <f t="shared" si="50"/>
        <v>2513.5</v>
      </c>
      <c r="K161" s="101">
        <f t="shared" si="51"/>
        <v>2284.3333333333335</v>
      </c>
      <c r="L161" s="101">
        <f t="shared" si="52"/>
        <v>2106.0925925925926</v>
      </c>
      <c r="M161" s="113">
        <f t="shared" si="53"/>
        <v>1963.5</v>
      </c>
      <c r="O161" s="13"/>
      <c r="P161" s="15">
        <f t="shared" si="42"/>
        <v>13425.4</v>
      </c>
      <c r="R161" s="15">
        <v>5.2999999999999999E-2</v>
      </c>
      <c r="X161" s="138"/>
    </row>
    <row r="162" spans="2:24" s="7" customFormat="1" ht="15.75" thickBot="1" x14ac:dyDescent="0.3">
      <c r="B162" s="137"/>
      <c r="C162" s="112">
        <f t="shared" si="43"/>
        <v>155000</v>
      </c>
      <c r="D162" s="19">
        <f t="shared" si="44"/>
        <v>13690.375</v>
      </c>
      <c r="E162" s="100">
        <f t="shared" si="45"/>
        <v>174558739.58333334</v>
      </c>
      <c r="F162" s="101">
        <f t="shared" si="46"/>
        <v>174556586.80555555</v>
      </c>
      <c r="G162" s="102">
        <f t="shared" si="47"/>
        <v>174555510.41666666</v>
      </c>
      <c r="H162" s="100">
        <f t="shared" si="48"/>
        <v>3267.9166666666665</v>
      </c>
      <c r="I162" s="101">
        <f t="shared" si="49"/>
        <v>2837.3611111111113</v>
      </c>
      <c r="J162" s="101">
        <f t="shared" si="50"/>
        <v>2529.8214285714284</v>
      </c>
      <c r="K162" s="101">
        <f t="shared" si="51"/>
        <v>2299.1666666666665</v>
      </c>
      <c r="L162" s="101">
        <f t="shared" si="52"/>
        <v>2119.7685185185187</v>
      </c>
      <c r="M162" s="113">
        <f t="shared" si="53"/>
        <v>1976.25</v>
      </c>
      <c r="O162" s="13"/>
      <c r="P162" s="15">
        <f t="shared" si="42"/>
        <v>13513.725</v>
      </c>
      <c r="R162" s="15">
        <v>5.2999999999999999E-2</v>
      </c>
      <c r="X162" s="138"/>
    </row>
    <row r="163" spans="2:24" s="7" customFormat="1" ht="15.75" thickBot="1" x14ac:dyDescent="0.3">
      <c r="B163" s="137"/>
      <c r="C163" s="112">
        <f t="shared" si="43"/>
        <v>156000</v>
      </c>
      <c r="D163" s="20">
        <f t="shared" si="44"/>
        <v>13778.699999999999</v>
      </c>
      <c r="E163" s="100">
        <f t="shared" si="45"/>
        <v>176833150.00000003</v>
      </c>
      <c r="F163" s="101">
        <f t="shared" si="46"/>
        <v>176830983.33333337</v>
      </c>
      <c r="G163" s="102">
        <f t="shared" si="47"/>
        <v>176829900.00000003</v>
      </c>
      <c r="H163" s="100">
        <f t="shared" si="48"/>
        <v>3289</v>
      </c>
      <c r="I163" s="101">
        <f t="shared" si="49"/>
        <v>2855.6666666666665</v>
      </c>
      <c r="J163" s="101">
        <f t="shared" si="50"/>
        <v>2546.1428571428573</v>
      </c>
      <c r="K163" s="101">
        <f t="shared" si="51"/>
        <v>2314</v>
      </c>
      <c r="L163" s="101">
        <f t="shared" si="52"/>
        <v>2133.4444444444443</v>
      </c>
      <c r="M163" s="113">
        <f t="shared" si="53"/>
        <v>1989</v>
      </c>
      <c r="O163" s="13"/>
      <c r="P163" s="15">
        <f t="shared" si="42"/>
        <v>13602.050000000001</v>
      </c>
      <c r="R163" s="15">
        <v>5.2999999999999999E-2</v>
      </c>
      <c r="X163" s="138"/>
    </row>
    <row r="164" spans="2:24" s="7" customFormat="1" ht="15.75" thickBot="1" x14ac:dyDescent="0.3">
      <c r="B164" s="137"/>
      <c r="C164" s="114">
        <f t="shared" si="43"/>
        <v>157000</v>
      </c>
      <c r="D164" s="58">
        <f t="shared" si="44"/>
        <v>13867.025</v>
      </c>
      <c r="E164" s="103">
        <f t="shared" si="45"/>
        <v>179122281.25</v>
      </c>
      <c r="F164" s="104">
        <f t="shared" si="46"/>
        <v>179120100.69444445</v>
      </c>
      <c r="G164" s="105">
        <f t="shared" si="47"/>
        <v>179119010.41666666</v>
      </c>
      <c r="H164" s="103">
        <f t="shared" si="48"/>
        <v>3310.0833333333335</v>
      </c>
      <c r="I164" s="104">
        <f t="shared" si="49"/>
        <v>2873.9722222222222</v>
      </c>
      <c r="J164" s="104">
        <f t="shared" si="50"/>
        <v>2562.4642857142858</v>
      </c>
      <c r="K164" s="104">
        <f t="shared" si="51"/>
        <v>2328.8333333333335</v>
      </c>
      <c r="L164" s="104">
        <f t="shared" si="52"/>
        <v>2147.1203703703704</v>
      </c>
      <c r="M164" s="115">
        <f t="shared" si="53"/>
        <v>2001.75</v>
      </c>
      <c r="O164" s="13"/>
      <c r="P164" s="15">
        <f t="shared" si="42"/>
        <v>13690.375</v>
      </c>
      <c r="R164" s="15">
        <v>5.2999999999999999E-2</v>
      </c>
      <c r="X164" s="138"/>
    </row>
    <row r="165" spans="2:24" s="7" customFormat="1" ht="15" x14ac:dyDescent="0.25">
      <c r="B165" s="137"/>
      <c r="C165" s="112">
        <f t="shared" si="43"/>
        <v>158000</v>
      </c>
      <c r="D165" s="18">
        <f t="shared" si="44"/>
        <v>13955.35</v>
      </c>
      <c r="E165" s="100">
        <f t="shared" si="45"/>
        <v>181426133.33333334</v>
      </c>
      <c r="F165" s="101">
        <f t="shared" si="46"/>
        <v>181423938.8888889</v>
      </c>
      <c r="G165" s="102">
        <f t="shared" si="47"/>
        <v>181422841.66666666</v>
      </c>
      <c r="H165" s="100">
        <f t="shared" si="48"/>
        <v>3331.1666666666665</v>
      </c>
      <c r="I165" s="101">
        <f t="shared" si="49"/>
        <v>2892.2777777777778</v>
      </c>
      <c r="J165" s="101">
        <f t="shared" si="50"/>
        <v>2578.7857142857142</v>
      </c>
      <c r="K165" s="101">
        <f t="shared" si="51"/>
        <v>2343.6666666666665</v>
      </c>
      <c r="L165" s="101">
        <f t="shared" si="52"/>
        <v>2160.7962962962961</v>
      </c>
      <c r="M165" s="113">
        <f t="shared" si="53"/>
        <v>2014.5</v>
      </c>
      <c r="O165" s="13"/>
      <c r="P165" s="15">
        <f t="shared" si="42"/>
        <v>13778.699999999999</v>
      </c>
      <c r="R165" s="15">
        <v>5.2999999999999999E-2</v>
      </c>
      <c r="X165" s="138"/>
    </row>
    <row r="166" spans="2:24" ht="15" x14ac:dyDescent="0.25">
      <c r="B166" s="131"/>
      <c r="C166" s="112">
        <f t="shared" si="43"/>
        <v>159000</v>
      </c>
      <c r="D166" s="18">
        <f t="shared" si="44"/>
        <v>14043.675000000001</v>
      </c>
      <c r="E166" s="100">
        <f t="shared" si="45"/>
        <v>183744706.25</v>
      </c>
      <c r="F166" s="101">
        <f t="shared" si="46"/>
        <v>183742497.91666666</v>
      </c>
      <c r="G166" s="102">
        <f t="shared" si="47"/>
        <v>183741393.75</v>
      </c>
      <c r="H166" s="100">
        <f t="shared" si="48"/>
        <v>3352.25</v>
      </c>
      <c r="I166" s="101">
        <f t="shared" si="49"/>
        <v>2910.5833333333335</v>
      </c>
      <c r="J166" s="101">
        <f t="shared" si="50"/>
        <v>2595.1071428571427</v>
      </c>
      <c r="K166" s="101">
        <f t="shared" si="51"/>
        <v>2358.5</v>
      </c>
      <c r="L166" s="101">
        <f t="shared" si="52"/>
        <v>2174.4722222222222</v>
      </c>
      <c r="M166" s="113">
        <f t="shared" si="53"/>
        <v>2027.25</v>
      </c>
      <c r="P166" s="15">
        <f t="shared" si="42"/>
        <v>13867.025</v>
      </c>
      <c r="R166" s="15">
        <v>5.2999999999999999E-2</v>
      </c>
      <c r="X166" s="130"/>
    </row>
    <row r="167" spans="2:24" ht="15" x14ac:dyDescent="0.25">
      <c r="B167" s="131"/>
      <c r="C167" s="112">
        <f t="shared" si="43"/>
        <v>160000</v>
      </c>
      <c r="D167" s="18">
        <f t="shared" si="44"/>
        <v>14132</v>
      </c>
      <c r="E167" s="100">
        <f t="shared" si="45"/>
        <v>7200</v>
      </c>
      <c r="F167" s="101">
        <f t="shared" si="46"/>
        <v>4977.7777777777774</v>
      </c>
      <c r="G167" s="102">
        <f t="shared" si="47"/>
        <v>3866.6666666666665</v>
      </c>
      <c r="H167" s="100">
        <f t="shared" si="48"/>
        <v>3292</v>
      </c>
      <c r="I167" s="101">
        <f t="shared" si="49"/>
        <v>2847.5555555555557</v>
      </c>
      <c r="J167" s="101">
        <f t="shared" si="50"/>
        <v>2530.0952380952381</v>
      </c>
      <c r="K167" s="101">
        <f t="shared" si="51"/>
        <v>2292</v>
      </c>
      <c r="L167" s="101">
        <f t="shared" si="52"/>
        <v>2106.8148148148148</v>
      </c>
      <c r="M167" s="113">
        <f t="shared" si="53"/>
        <v>1958.6666666666667</v>
      </c>
      <c r="P167" s="15">
        <f>D15</f>
        <v>0.04</v>
      </c>
      <c r="R167" s="15">
        <f>H15</f>
        <v>4.6899999999999997E-2</v>
      </c>
      <c r="X167" s="130"/>
    </row>
    <row r="168" spans="2:24" ht="15.75" thickBot="1" x14ac:dyDescent="0.3">
      <c r="B168" s="131"/>
      <c r="C168" s="112">
        <f t="shared" si="43"/>
        <v>161000</v>
      </c>
      <c r="D168" s="19">
        <f t="shared" si="44"/>
        <v>14220.324999999999</v>
      </c>
      <c r="E168" s="100">
        <f t="shared" si="45"/>
        <v>188426014.58333334</v>
      </c>
      <c r="F168" s="101">
        <f t="shared" si="46"/>
        <v>188423778.47222221</v>
      </c>
      <c r="G168" s="102">
        <f t="shared" si="47"/>
        <v>188422660.41666666</v>
      </c>
      <c r="H168" s="100">
        <f t="shared" si="48"/>
        <v>3394.4166666666665</v>
      </c>
      <c r="I168" s="101">
        <f t="shared" si="49"/>
        <v>2947.1944444444443</v>
      </c>
      <c r="J168" s="101">
        <f t="shared" si="50"/>
        <v>2627.75</v>
      </c>
      <c r="K168" s="101">
        <f t="shared" si="51"/>
        <v>2388.1666666666665</v>
      </c>
      <c r="L168" s="101">
        <f t="shared" si="52"/>
        <v>2201.8240740740739</v>
      </c>
      <c r="M168" s="113">
        <f t="shared" si="53"/>
        <v>2052.75</v>
      </c>
      <c r="P168" s="15">
        <f t="shared" ref="P168:P206" si="54">D166</f>
        <v>14043.675000000001</v>
      </c>
      <c r="R168" s="15">
        <v>5.2999999999999999E-2</v>
      </c>
      <c r="X168" s="130"/>
    </row>
    <row r="169" spans="2:24" ht="15.75" thickBot="1" x14ac:dyDescent="0.3">
      <c r="B169" s="131"/>
      <c r="C169" s="112">
        <f t="shared" si="43"/>
        <v>162000</v>
      </c>
      <c r="D169" s="20">
        <f t="shared" si="44"/>
        <v>14308.65</v>
      </c>
      <c r="E169" s="100">
        <f t="shared" si="45"/>
        <v>190788750</v>
      </c>
      <c r="F169" s="101">
        <f t="shared" si="46"/>
        <v>190786500</v>
      </c>
      <c r="G169" s="102">
        <f t="shared" si="47"/>
        <v>190785375</v>
      </c>
      <c r="H169" s="100">
        <f t="shared" si="48"/>
        <v>3415.5</v>
      </c>
      <c r="I169" s="101">
        <f t="shared" si="49"/>
        <v>2965.5</v>
      </c>
      <c r="J169" s="101">
        <f t="shared" si="50"/>
        <v>2644.0714285714284</v>
      </c>
      <c r="K169" s="101">
        <f t="shared" si="51"/>
        <v>2403</v>
      </c>
      <c r="L169" s="101">
        <f t="shared" si="52"/>
        <v>2215.5</v>
      </c>
      <c r="M169" s="113">
        <f t="shared" si="53"/>
        <v>2065.5</v>
      </c>
      <c r="P169" s="15">
        <f t="shared" si="54"/>
        <v>14132</v>
      </c>
      <c r="R169" s="15">
        <v>5.2999999999999999E-2</v>
      </c>
      <c r="X169" s="130"/>
    </row>
    <row r="170" spans="2:24" ht="15.75" thickBot="1" x14ac:dyDescent="0.3">
      <c r="B170" s="131"/>
      <c r="C170" s="114">
        <f t="shared" si="43"/>
        <v>163000</v>
      </c>
      <c r="D170" s="58">
        <f t="shared" si="44"/>
        <v>14396.975</v>
      </c>
      <c r="E170" s="103">
        <f t="shared" si="45"/>
        <v>193166206.25</v>
      </c>
      <c r="F170" s="104">
        <f t="shared" si="46"/>
        <v>193163942.3611111</v>
      </c>
      <c r="G170" s="105">
        <f t="shared" si="47"/>
        <v>193162810.41666666</v>
      </c>
      <c r="H170" s="103">
        <f t="shared" si="48"/>
        <v>3436.5833333333335</v>
      </c>
      <c r="I170" s="104">
        <f t="shared" si="49"/>
        <v>2983.8055555555557</v>
      </c>
      <c r="J170" s="104">
        <f t="shared" si="50"/>
        <v>2660.3928571428573</v>
      </c>
      <c r="K170" s="104">
        <f t="shared" si="51"/>
        <v>2417.8333333333335</v>
      </c>
      <c r="L170" s="104">
        <f t="shared" si="52"/>
        <v>2229.1759259259261</v>
      </c>
      <c r="M170" s="115">
        <f t="shared" si="53"/>
        <v>2078.25</v>
      </c>
      <c r="P170" s="15">
        <f t="shared" si="54"/>
        <v>14220.324999999999</v>
      </c>
      <c r="R170" s="15">
        <v>5.2999999999999999E-2</v>
      </c>
      <c r="X170" s="130"/>
    </row>
    <row r="171" spans="2:24" ht="15" x14ac:dyDescent="0.25">
      <c r="B171" s="131"/>
      <c r="C171" s="112">
        <f t="shared" si="43"/>
        <v>164000</v>
      </c>
      <c r="D171" s="18">
        <f t="shared" si="44"/>
        <v>14485.300000000001</v>
      </c>
      <c r="E171" s="100">
        <f t="shared" si="45"/>
        <v>195558383.33333334</v>
      </c>
      <c r="F171" s="101">
        <f t="shared" si="46"/>
        <v>195556105.55555555</v>
      </c>
      <c r="G171" s="102">
        <f t="shared" si="47"/>
        <v>195554966.66666666</v>
      </c>
      <c r="H171" s="100">
        <f t="shared" si="48"/>
        <v>3457.6666666666665</v>
      </c>
      <c r="I171" s="101">
        <f t="shared" si="49"/>
        <v>3002.1111111111113</v>
      </c>
      <c r="J171" s="101">
        <f t="shared" si="50"/>
        <v>2676.7142857142858</v>
      </c>
      <c r="K171" s="101">
        <f t="shared" si="51"/>
        <v>2432.6666666666665</v>
      </c>
      <c r="L171" s="101">
        <f t="shared" si="52"/>
        <v>2242.8518518518517</v>
      </c>
      <c r="M171" s="113">
        <f t="shared" si="53"/>
        <v>2091</v>
      </c>
      <c r="P171" s="15">
        <f t="shared" si="54"/>
        <v>14308.65</v>
      </c>
      <c r="R171" s="15">
        <v>5.2999999999999999E-2</v>
      </c>
      <c r="X171" s="130"/>
    </row>
    <row r="172" spans="2:24" ht="15" x14ac:dyDescent="0.25">
      <c r="B172" s="131"/>
      <c r="C172" s="112">
        <f t="shared" si="43"/>
        <v>165000</v>
      </c>
      <c r="D172" s="18">
        <f t="shared" si="44"/>
        <v>14573.625</v>
      </c>
      <c r="E172" s="100">
        <f t="shared" si="45"/>
        <v>197965281.25</v>
      </c>
      <c r="F172" s="101">
        <f t="shared" si="46"/>
        <v>197962989.58333334</v>
      </c>
      <c r="G172" s="102">
        <f t="shared" si="47"/>
        <v>197961843.75</v>
      </c>
      <c r="H172" s="100">
        <f t="shared" si="48"/>
        <v>3478.75</v>
      </c>
      <c r="I172" s="101">
        <f t="shared" si="49"/>
        <v>3020.4166666666665</v>
      </c>
      <c r="J172" s="101">
        <f t="shared" si="50"/>
        <v>2693.0357142857142</v>
      </c>
      <c r="K172" s="101">
        <f t="shared" si="51"/>
        <v>2447.5</v>
      </c>
      <c r="L172" s="101">
        <f t="shared" si="52"/>
        <v>2256.5277777777778</v>
      </c>
      <c r="M172" s="113">
        <f t="shared" si="53"/>
        <v>2103.75</v>
      </c>
      <c r="P172" s="15">
        <f t="shared" si="54"/>
        <v>14396.975</v>
      </c>
      <c r="R172" s="15">
        <v>5.2999999999999999E-2</v>
      </c>
      <c r="X172" s="130"/>
    </row>
    <row r="173" spans="2:24" ht="15" x14ac:dyDescent="0.25">
      <c r="B173" s="131"/>
      <c r="C173" s="112">
        <f t="shared" si="43"/>
        <v>166000</v>
      </c>
      <c r="D173" s="18">
        <f t="shared" si="44"/>
        <v>14661.949999999999</v>
      </c>
      <c r="E173" s="100">
        <f t="shared" si="45"/>
        <v>200386900</v>
      </c>
      <c r="F173" s="101">
        <f t="shared" si="46"/>
        <v>200384594.44444445</v>
      </c>
      <c r="G173" s="102">
        <f t="shared" si="47"/>
        <v>200383441.66666666</v>
      </c>
      <c r="H173" s="100">
        <f t="shared" si="48"/>
        <v>3499.8333333333335</v>
      </c>
      <c r="I173" s="101">
        <f t="shared" si="49"/>
        <v>3038.7222222222222</v>
      </c>
      <c r="J173" s="101">
        <f t="shared" si="50"/>
        <v>2709.3571428571427</v>
      </c>
      <c r="K173" s="101">
        <f t="shared" si="51"/>
        <v>2462.3333333333335</v>
      </c>
      <c r="L173" s="101">
        <f t="shared" si="52"/>
        <v>2270.2037037037039</v>
      </c>
      <c r="M173" s="113">
        <f t="shared" si="53"/>
        <v>2116.5</v>
      </c>
      <c r="P173" s="15">
        <f t="shared" si="54"/>
        <v>14485.300000000001</v>
      </c>
      <c r="R173" s="15">
        <v>5.2999999999999999E-2</v>
      </c>
      <c r="X173" s="130"/>
    </row>
    <row r="174" spans="2:24" ht="15.75" thickBot="1" x14ac:dyDescent="0.3">
      <c r="B174" s="131"/>
      <c r="C174" s="112">
        <f t="shared" si="43"/>
        <v>167000</v>
      </c>
      <c r="D174" s="19">
        <f t="shared" si="44"/>
        <v>14750.275</v>
      </c>
      <c r="E174" s="100">
        <f t="shared" si="45"/>
        <v>202823239.58333334</v>
      </c>
      <c r="F174" s="101">
        <f t="shared" si="46"/>
        <v>202820920.1388889</v>
      </c>
      <c r="G174" s="102">
        <f t="shared" si="47"/>
        <v>202819760.41666666</v>
      </c>
      <c r="H174" s="100">
        <f t="shared" si="48"/>
        <v>3520.9166666666665</v>
      </c>
      <c r="I174" s="101">
        <f t="shared" si="49"/>
        <v>3057.0277777777778</v>
      </c>
      <c r="J174" s="101">
        <f t="shared" si="50"/>
        <v>2725.6785714285716</v>
      </c>
      <c r="K174" s="101">
        <f t="shared" si="51"/>
        <v>2477.1666666666665</v>
      </c>
      <c r="L174" s="101">
        <f t="shared" si="52"/>
        <v>2283.8796296296296</v>
      </c>
      <c r="M174" s="113">
        <f t="shared" si="53"/>
        <v>2129.25</v>
      </c>
      <c r="P174" s="15">
        <f t="shared" si="54"/>
        <v>14573.625</v>
      </c>
      <c r="R174" s="15">
        <v>5.2999999999999999E-2</v>
      </c>
      <c r="X174" s="130"/>
    </row>
    <row r="175" spans="2:24" ht="15.75" thickBot="1" x14ac:dyDescent="0.3">
      <c r="B175" s="131"/>
      <c r="C175" s="112">
        <f t="shared" si="43"/>
        <v>168000</v>
      </c>
      <c r="D175" s="20">
        <f t="shared" si="44"/>
        <v>14838.6</v>
      </c>
      <c r="E175" s="100">
        <f t="shared" si="45"/>
        <v>205274300</v>
      </c>
      <c r="F175" s="101">
        <f t="shared" si="46"/>
        <v>205271966.66666666</v>
      </c>
      <c r="G175" s="102">
        <f t="shared" si="47"/>
        <v>205270800</v>
      </c>
      <c r="H175" s="100">
        <f t="shared" si="48"/>
        <v>3542</v>
      </c>
      <c r="I175" s="101">
        <f t="shared" si="49"/>
        <v>3075.3333333333335</v>
      </c>
      <c r="J175" s="101">
        <f t="shared" si="50"/>
        <v>2742</v>
      </c>
      <c r="K175" s="101">
        <f t="shared" si="51"/>
        <v>2492</v>
      </c>
      <c r="L175" s="101">
        <f t="shared" si="52"/>
        <v>2297.5555555555557</v>
      </c>
      <c r="M175" s="113">
        <f t="shared" si="53"/>
        <v>2142</v>
      </c>
      <c r="P175" s="15">
        <f t="shared" si="54"/>
        <v>14661.949999999999</v>
      </c>
      <c r="R175" s="15">
        <v>5.2999999999999999E-2</v>
      </c>
      <c r="X175" s="130"/>
    </row>
    <row r="176" spans="2:24" ht="15.75" thickBot="1" x14ac:dyDescent="0.3">
      <c r="B176" s="131"/>
      <c r="C176" s="114">
        <f t="shared" si="43"/>
        <v>169000</v>
      </c>
      <c r="D176" s="58">
        <f t="shared" si="44"/>
        <v>14926.925000000001</v>
      </c>
      <c r="E176" s="103">
        <f t="shared" si="45"/>
        <v>207740081.25</v>
      </c>
      <c r="F176" s="104">
        <f t="shared" si="46"/>
        <v>207737734.02777779</v>
      </c>
      <c r="G176" s="105">
        <f t="shared" si="47"/>
        <v>207736560.41666666</v>
      </c>
      <c r="H176" s="103">
        <f t="shared" si="48"/>
        <v>3563.0833333333335</v>
      </c>
      <c r="I176" s="104">
        <f t="shared" si="49"/>
        <v>3093.6388888888887</v>
      </c>
      <c r="J176" s="104">
        <f t="shared" si="50"/>
        <v>2758.3214285714284</v>
      </c>
      <c r="K176" s="104">
        <f t="shared" si="51"/>
        <v>2506.8333333333335</v>
      </c>
      <c r="L176" s="104">
        <f t="shared" si="52"/>
        <v>2311.2314814814813</v>
      </c>
      <c r="M176" s="115">
        <f t="shared" si="53"/>
        <v>2154.75</v>
      </c>
      <c r="P176" s="15">
        <f t="shared" si="54"/>
        <v>14750.275</v>
      </c>
      <c r="R176" s="15">
        <v>5.2999999999999999E-2</v>
      </c>
      <c r="X176" s="130"/>
    </row>
    <row r="177" spans="2:24" ht="15" x14ac:dyDescent="0.25">
      <c r="B177" s="131"/>
      <c r="C177" s="114">
        <f t="shared" si="43"/>
        <v>170000</v>
      </c>
      <c r="D177" s="59">
        <f t="shared" si="44"/>
        <v>15015.25</v>
      </c>
      <c r="E177" s="103">
        <f t="shared" si="45"/>
        <v>7650</v>
      </c>
      <c r="F177" s="104">
        <f t="shared" si="46"/>
        <v>5288.8888888888887</v>
      </c>
      <c r="G177" s="105">
        <f t="shared" si="47"/>
        <v>4108.333333333333</v>
      </c>
      <c r="H177" s="103">
        <f t="shared" si="48"/>
        <v>3497.75</v>
      </c>
      <c r="I177" s="104">
        <f t="shared" si="49"/>
        <v>3025.5277777777778</v>
      </c>
      <c r="J177" s="104">
        <f t="shared" si="50"/>
        <v>2688.2261904761904</v>
      </c>
      <c r="K177" s="104">
        <f t="shared" si="51"/>
        <v>2435.25</v>
      </c>
      <c r="L177" s="104">
        <f t="shared" si="52"/>
        <v>2238.4907407407409</v>
      </c>
      <c r="M177" s="115">
        <f t="shared" si="53"/>
        <v>2081.0833333333335</v>
      </c>
      <c r="P177" s="15">
        <f>D15</f>
        <v>0.04</v>
      </c>
      <c r="R177" s="15">
        <f>H15</f>
        <v>4.6899999999999997E-2</v>
      </c>
      <c r="X177" s="130"/>
    </row>
    <row r="178" spans="2:24" ht="15" x14ac:dyDescent="0.25">
      <c r="B178" s="131"/>
      <c r="C178" s="112">
        <f t="shared" si="43"/>
        <v>171000</v>
      </c>
      <c r="D178" s="18">
        <f t="shared" si="44"/>
        <v>15103.574999999999</v>
      </c>
      <c r="E178" s="100">
        <f t="shared" si="45"/>
        <v>212715806.25</v>
      </c>
      <c r="F178" s="101">
        <f t="shared" si="46"/>
        <v>212713431.25</v>
      </c>
      <c r="G178" s="102">
        <f t="shared" si="47"/>
        <v>212712243.75</v>
      </c>
      <c r="H178" s="100">
        <f t="shared" si="48"/>
        <v>3605.25</v>
      </c>
      <c r="I178" s="101">
        <f t="shared" si="49"/>
        <v>3130.25</v>
      </c>
      <c r="J178" s="101">
        <f t="shared" si="50"/>
        <v>2790.9642857142858</v>
      </c>
      <c r="K178" s="101">
        <f t="shared" si="51"/>
        <v>2536.5</v>
      </c>
      <c r="L178" s="101">
        <f t="shared" si="52"/>
        <v>2338.5833333333335</v>
      </c>
      <c r="M178" s="113">
        <f t="shared" si="53"/>
        <v>2180.25</v>
      </c>
      <c r="P178" s="15">
        <f t="shared" si="54"/>
        <v>14926.925000000001</v>
      </c>
      <c r="R178" s="15">
        <v>5.2999999999999999E-2</v>
      </c>
      <c r="X178" s="130"/>
    </row>
    <row r="179" spans="2:24" ht="15" x14ac:dyDescent="0.25">
      <c r="B179" s="131"/>
      <c r="C179" s="112">
        <f t="shared" si="43"/>
        <v>172000</v>
      </c>
      <c r="D179" s="18">
        <f t="shared" si="44"/>
        <v>15191.9</v>
      </c>
      <c r="E179" s="100">
        <f t="shared" si="45"/>
        <v>215225750</v>
      </c>
      <c r="F179" s="101">
        <f t="shared" si="46"/>
        <v>215223361.1111111</v>
      </c>
      <c r="G179" s="102">
        <f t="shared" si="47"/>
        <v>215222166.66666666</v>
      </c>
      <c r="H179" s="100">
        <f t="shared" si="48"/>
        <v>3626.3333333333335</v>
      </c>
      <c r="I179" s="101">
        <f t="shared" si="49"/>
        <v>3148.5555555555557</v>
      </c>
      <c r="J179" s="101">
        <f t="shared" si="50"/>
        <v>2807.2857142857142</v>
      </c>
      <c r="K179" s="101">
        <f t="shared" si="51"/>
        <v>2551.3333333333335</v>
      </c>
      <c r="L179" s="101">
        <f t="shared" si="52"/>
        <v>2352.2592592592591</v>
      </c>
      <c r="M179" s="113">
        <f t="shared" si="53"/>
        <v>2193</v>
      </c>
      <c r="P179" s="15">
        <f t="shared" si="54"/>
        <v>15015.25</v>
      </c>
      <c r="R179" s="15">
        <v>5.2999999999999999E-2</v>
      </c>
      <c r="X179" s="130"/>
    </row>
    <row r="180" spans="2:24" ht="15.75" thickBot="1" x14ac:dyDescent="0.3">
      <c r="B180" s="131"/>
      <c r="C180" s="112">
        <f t="shared" si="43"/>
        <v>173000</v>
      </c>
      <c r="D180" s="19">
        <f t="shared" si="44"/>
        <v>15280.225</v>
      </c>
      <c r="E180" s="100">
        <f t="shared" si="45"/>
        <v>217750414.58333334</v>
      </c>
      <c r="F180" s="101">
        <f t="shared" si="46"/>
        <v>217748011.80555555</v>
      </c>
      <c r="G180" s="102">
        <f t="shared" si="47"/>
        <v>217746810.41666666</v>
      </c>
      <c r="H180" s="100">
        <f t="shared" si="48"/>
        <v>3647.4166666666665</v>
      </c>
      <c r="I180" s="101">
        <f t="shared" si="49"/>
        <v>3166.8611111111113</v>
      </c>
      <c r="J180" s="101">
        <f t="shared" si="50"/>
        <v>2823.6071428571427</v>
      </c>
      <c r="K180" s="101">
        <f t="shared" si="51"/>
        <v>2566.1666666666665</v>
      </c>
      <c r="L180" s="101">
        <f t="shared" si="52"/>
        <v>2365.9351851851852</v>
      </c>
      <c r="M180" s="113">
        <f t="shared" si="53"/>
        <v>2205.75</v>
      </c>
      <c r="P180" s="15">
        <f t="shared" si="54"/>
        <v>15103.574999999999</v>
      </c>
      <c r="R180" s="15">
        <v>5.2999999999999999E-2</v>
      </c>
      <c r="X180" s="130"/>
    </row>
    <row r="181" spans="2:24" ht="15.75" thickBot="1" x14ac:dyDescent="0.3">
      <c r="B181" s="131"/>
      <c r="C181" s="112">
        <f t="shared" si="43"/>
        <v>174000</v>
      </c>
      <c r="D181" s="20">
        <f t="shared" si="44"/>
        <v>15368.550000000001</v>
      </c>
      <c r="E181" s="100">
        <f t="shared" si="45"/>
        <v>220289800</v>
      </c>
      <c r="F181" s="101">
        <f t="shared" si="46"/>
        <v>220287383.33333334</v>
      </c>
      <c r="G181" s="102">
        <f t="shared" si="47"/>
        <v>220286175</v>
      </c>
      <c r="H181" s="100">
        <f t="shared" si="48"/>
        <v>3668.5</v>
      </c>
      <c r="I181" s="101">
        <f t="shared" si="49"/>
        <v>3185.1666666666665</v>
      </c>
      <c r="J181" s="101">
        <f t="shared" si="50"/>
        <v>2839.9285714285716</v>
      </c>
      <c r="K181" s="101">
        <f t="shared" si="51"/>
        <v>2581</v>
      </c>
      <c r="L181" s="101">
        <f t="shared" si="52"/>
        <v>2379.6111111111113</v>
      </c>
      <c r="M181" s="113">
        <f t="shared" si="53"/>
        <v>2218.5</v>
      </c>
      <c r="P181" s="15">
        <f t="shared" si="54"/>
        <v>15191.9</v>
      </c>
      <c r="R181" s="15">
        <v>5.2999999999999999E-2</v>
      </c>
      <c r="X181" s="130"/>
    </row>
    <row r="182" spans="2:24" ht="15.75" thickBot="1" x14ac:dyDescent="0.3">
      <c r="B182" s="131"/>
      <c r="C182" s="114">
        <f t="shared" si="43"/>
        <v>175000</v>
      </c>
      <c r="D182" s="58">
        <f t="shared" si="44"/>
        <v>15456.875</v>
      </c>
      <c r="E182" s="103">
        <f t="shared" si="45"/>
        <v>222843906.25</v>
      </c>
      <c r="F182" s="104">
        <f t="shared" si="46"/>
        <v>222841475.69444445</v>
      </c>
      <c r="G182" s="105">
        <f t="shared" si="47"/>
        <v>222840260.41666666</v>
      </c>
      <c r="H182" s="103">
        <f t="shared" si="48"/>
        <v>3689.5833333333335</v>
      </c>
      <c r="I182" s="104">
        <f t="shared" si="49"/>
        <v>3203.4722222222222</v>
      </c>
      <c r="J182" s="104">
        <f t="shared" si="50"/>
        <v>2856.25</v>
      </c>
      <c r="K182" s="104">
        <f t="shared" si="51"/>
        <v>2595.8333333333335</v>
      </c>
      <c r="L182" s="104">
        <f t="shared" si="52"/>
        <v>2393.287037037037</v>
      </c>
      <c r="M182" s="115">
        <f t="shared" si="53"/>
        <v>2231.25</v>
      </c>
      <c r="P182" s="15">
        <f t="shared" si="54"/>
        <v>15280.225</v>
      </c>
      <c r="R182" s="15">
        <v>5.2999999999999999E-2</v>
      </c>
      <c r="X182" s="130"/>
    </row>
    <row r="183" spans="2:24" ht="15" x14ac:dyDescent="0.25">
      <c r="B183" s="131"/>
      <c r="C183" s="112">
        <f t="shared" si="43"/>
        <v>176000</v>
      </c>
      <c r="D183" s="18">
        <f t="shared" si="44"/>
        <v>15545.199999999999</v>
      </c>
      <c r="E183" s="100">
        <f t="shared" si="45"/>
        <v>225412733.33333334</v>
      </c>
      <c r="F183" s="101">
        <f t="shared" si="46"/>
        <v>225410288.8888889</v>
      </c>
      <c r="G183" s="102">
        <f t="shared" si="47"/>
        <v>225409066.66666666</v>
      </c>
      <c r="H183" s="100">
        <f t="shared" si="48"/>
        <v>3710.6666666666665</v>
      </c>
      <c r="I183" s="101">
        <f t="shared" si="49"/>
        <v>3221.7777777777778</v>
      </c>
      <c r="J183" s="101">
        <f t="shared" si="50"/>
        <v>2872.5714285714284</v>
      </c>
      <c r="K183" s="101">
        <f t="shared" si="51"/>
        <v>2610.6666666666665</v>
      </c>
      <c r="L183" s="101">
        <f t="shared" si="52"/>
        <v>2406.962962962963</v>
      </c>
      <c r="M183" s="113">
        <f t="shared" si="53"/>
        <v>2244</v>
      </c>
      <c r="P183" s="15">
        <f t="shared" si="54"/>
        <v>15368.550000000001</v>
      </c>
      <c r="R183" s="15">
        <v>5.2999999999999999E-2</v>
      </c>
      <c r="X183" s="130"/>
    </row>
    <row r="184" spans="2:24" ht="15" x14ac:dyDescent="0.25">
      <c r="B184" s="131"/>
      <c r="C184" s="112">
        <f t="shared" si="43"/>
        <v>177000</v>
      </c>
      <c r="D184" s="18">
        <f t="shared" si="44"/>
        <v>15633.525</v>
      </c>
      <c r="E184" s="100">
        <f t="shared" si="45"/>
        <v>227996281.25</v>
      </c>
      <c r="F184" s="101">
        <f t="shared" si="46"/>
        <v>227993822.91666666</v>
      </c>
      <c r="G184" s="102">
        <f t="shared" si="47"/>
        <v>227992593.75</v>
      </c>
      <c r="H184" s="100">
        <f t="shared" si="48"/>
        <v>3731.75</v>
      </c>
      <c r="I184" s="101">
        <f t="shared" si="49"/>
        <v>3240.0833333333335</v>
      </c>
      <c r="J184" s="101">
        <f t="shared" si="50"/>
        <v>2888.8928571428573</v>
      </c>
      <c r="K184" s="101">
        <f t="shared" si="51"/>
        <v>2625.5</v>
      </c>
      <c r="L184" s="101">
        <f t="shared" si="52"/>
        <v>2420.6388888888887</v>
      </c>
      <c r="M184" s="113">
        <f t="shared" si="53"/>
        <v>2256.75</v>
      </c>
      <c r="P184" s="15">
        <f t="shared" si="54"/>
        <v>15456.875</v>
      </c>
      <c r="R184" s="15">
        <v>5.2999999999999999E-2</v>
      </c>
      <c r="X184" s="130"/>
    </row>
    <row r="185" spans="2:24" ht="15" x14ac:dyDescent="0.25">
      <c r="B185" s="131"/>
      <c r="C185" s="112">
        <f t="shared" si="43"/>
        <v>178000</v>
      </c>
      <c r="D185" s="18">
        <f t="shared" si="44"/>
        <v>15721.85</v>
      </c>
      <c r="E185" s="100">
        <f t="shared" si="45"/>
        <v>230594550</v>
      </c>
      <c r="F185" s="101">
        <f t="shared" si="46"/>
        <v>230592077.77777779</v>
      </c>
      <c r="G185" s="102">
        <f t="shared" si="47"/>
        <v>230590841.66666666</v>
      </c>
      <c r="H185" s="100">
        <f t="shared" si="48"/>
        <v>3752.8333333333335</v>
      </c>
      <c r="I185" s="101">
        <f t="shared" si="49"/>
        <v>3258.3888888888887</v>
      </c>
      <c r="J185" s="101">
        <f t="shared" si="50"/>
        <v>2905.2142857142858</v>
      </c>
      <c r="K185" s="101">
        <f t="shared" si="51"/>
        <v>2640.3333333333335</v>
      </c>
      <c r="L185" s="101">
        <f t="shared" si="52"/>
        <v>2434.3148148148148</v>
      </c>
      <c r="M185" s="113">
        <f t="shared" si="53"/>
        <v>2269.5</v>
      </c>
      <c r="P185" s="15">
        <f t="shared" si="54"/>
        <v>15545.199999999999</v>
      </c>
      <c r="R185" s="15">
        <v>5.2999999999999999E-2</v>
      </c>
      <c r="X185" s="130"/>
    </row>
    <row r="186" spans="2:24" ht="15.75" thickBot="1" x14ac:dyDescent="0.3">
      <c r="B186" s="131"/>
      <c r="C186" s="112">
        <f t="shared" si="43"/>
        <v>179000</v>
      </c>
      <c r="D186" s="19">
        <f t="shared" si="44"/>
        <v>15810.175000000001</v>
      </c>
      <c r="E186" s="100">
        <f t="shared" si="45"/>
        <v>233207539.58333334</v>
      </c>
      <c r="F186" s="101">
        <f t="shared" si="46"/>
        <v>233205053.47222221</v>
      </c>
      <c r="G186" s="102">
        <f t="shared" si="47"/>
        <v>233203810.41666666</v>
      </c>
      <c r="H186" s="100">
        <f t="shared" si="48"/>
        <v>3773.9166666666665</v>
      </c>
      <c r="I186" s="101">
        <f t="shared" si="49"/>
        <v>3276.6944444444443</v>
      </c>
      <c r="J186" s="101">
        <f t="shared" si="50"/>
        <v>2921.5357142857142</v>
      </c>
      <c r="K186" s="101">
        <f t="shared" si="51"/>
        <v>2655.1666666666665</v>
      </c>
      <c r="L186" s="101">
        <f t="shared" si="52"/>
        <v>2447.9907407407409</v>
      </c>
      <c r="M186" s="113">
        <f t="shared" si="53"/>
        <v>2282.25</v>
      </c>
      <c r="P186" s="15">
        <f t="shared" si="54"/>
        <v>15633.525</v>
      </c>
      <c r="R186" s="15">
        <v>5.2999999999999999E-2</v>
      </c>
      <c r="X186" s="130"/>
    </row>
    <row r="187" spans="2:24" ht="15.75" thickBot="1" x14ac:dyDescent="0.3">
      <c r="B187" s="131"/>
      <c r="C187" s="112">
        <f t="shared" ref="C187:C250" si="55">C186+1000</f>
        <v>180000</v>
      </c>
      <c r="D187" s="20">
        <f t="shared" si="44"/>
        <v>15898.5</v>
      </c>
      <c r="E187" s="100">
        <f t="shared" si="45"/>
        <v>8100</v>
      </c>
      <c r="F187" s="101">
        <f t="shared" si="46"/>
        <v>5600</v>
      </c>
      <c r="G187" s="102">
        <f t="shared" si="47"/>
        <v>4350</v>
      </c>
      <c r="H187" s="100">
        <f t="shared" si="48"/>
        <v>3703.5</v>
      </c>
      <c r="I187" s="101">
        <f t="shared" si="49"/>
        <v>3203.5</v>
      </c>
      <c r="J187" s="101">
        <f t="shared" si="50"/>
        <v>2846.3571428571427</v>
      </c>
      <c r="K187" s="101">
        <f t="shared" si="51"/>
        <v>2578.5</v>
      </c>
      <c r="L187" s="101">
        <f t="shared" si="52"/>
        <v>2370.1666666666665</v>
      </c>
      <c r="M187" s="113">
        <f t="shared" si="53"/>
        <v>2203.5</v>
      </c>
      <c r="P187" s="15">
        <f>D15</f>
        <v>0.04</v>
      </c>
      <c r="R187" s="15">
        <f>H15</f>
        <v>4.6899999999999997E-2</v>
      </c>
      <c r="X187" s="130"/>
    </row>
    <row r="188" spans="2:24" ht="15.75" thickBot="1" x14ac:dyDescent="0.3">
      <c r="B188" s="131"/>
      <c r="C188" s="114">
        <f t="shared" si="55"/>
        <v>181000</v>
      </c>
      <c r="D188" s="58">
        <f t="shared" si="44"/>
        <v>15986.824999999999</v>
      </c>
      <c r="E188" s="103">
        <f t="shared" si="45"/>
        <v>238477681.25</v>
      </c>
      <c r="F188" s="104">
        <f t="shared" si="46"/>
        <v>238475167.3611111</v>
      </c>
      <c r="G188" s="105">
        <f t="shared" si="47"/>
        <v>238473910.41666666</v>
      </c>
      <c r="H188" s="103">
        <f t="shared" si="48"/>
        <v>3816.0833333333335</v>
      </c>
      <c r="I188" s="104">
        <f t="shared" si="49"/>
        <v>3313.3055555555557</v>
      </c>
      <c r="J188" s="104">
        <f t="shared" si="50"/>
        <v>2954.1785714285716</v>
      </c>
      <c r="K188" s="104">
        <f t="shared" si="51"/>
        <v>2684.8333333333335</v>
      </c>
      <c r="L188" s="104">
        <f t="shared" si="52"/>
        <v>2475.3425925925926</v>
      </c>
      <c r="M188" s="115">
        <f t="shared" si="53"/>
        <v>2307.75</v>
      </c>
      <c r="P188" s="15">
        <f t="shared" si="54"/>
        <v>15810.175000000001</v>
      </c>
      <c r="R188" s="15">
        <v>5.2999999999999999E-2</v>
      </c>
      <c r="X188" s="130"/>
    </row>
    <row r="189" spans="2:24" ht="15" x14ac:dyDescent="0.25">
      <c r="B189" s="131"/>
      <c r="C189" s="112">
        <f t="shared" si="55"/>
        <v>182000</v>
      </c>
      <c r="D189" s="18">
        <f t="shared" si="44"/>
        <v>16075.15</v>
      </c>
      <c r="E189" s="100">
        <f t="shared" si="45"/>
        <v>241134833.33333334</v>
      </c>
      <c r="F189" s="101">
        <f t="shared" si="46"/>
        <v>241132305.55555555</v>
      </c>
      <c r="G189" s="102">
        <f t="shared" si="47"/>
        <v>241131041.66666666</v>
      </c>
      <c r="H189" s="100">
        <f t="shared" si="48"/>
        <v>3837.1666666666665</v>
      </c>
      <c r="I189" s="101">
        <f t="shared" si="49"/>
        <v>3331.6111111111113</v>
      </c>
      <c r="J189" s="101">
        <f t="shared" si="50"/>
        <v>2970.5</v>
      </c>
      <c r="K189" s="101">
        <f t="shared" si="51"/>
        <v>2699.6666666666665</v>
      </c>
      <c r="L189" s="101">
        <f t="shared" si="52"/>
        <v>2489.0185185185187</v>
      </c>
      <c r="M189" s="113">
        <f t="shared" si="53"/>
        <v>2320.5</v>
      </c>
      <c r="P189" s="15">
        <f t="shared" si="54"/>
        <v>15898.5</v>
      </c>
      <c r="R189" s="15">
        <v>5.2999999999999999E-2</v>
      </c>
      <c r="X189" s="130"/>
    </row>
    <row r="190" spans="2:24" ht="15" x14ac:dyDescent="0.25">
      <c r="B190" s="131"/>
      <c r="C190" s="112">
        <f t="shared" si="55"/>
        <v>183000</v>
      </c>
      <c r="D190" s="18">
        <f t="shared" si="44"/>
        <v>16163.475</v>
      </c>
      <c r="E190" s="100">
        <f t="shared" si="45"/>
        <v>243806706.25</v>
      </c>
      <c r="F190" s="101">
        <f t="shared" si="46"/>
        <v>243804164.58333334</v>
      </c>
      <c r="G190" s="102">
        <f t="shared" si="47"/>
        <v>243802893.75</v>
      </c>
      <c r="H190" s="100">
        <f t="shared" si="48"/>
        <v>3858.25</v>
      </c>
      <c r="I190" s="101">
        <f t="shared" si="49"/>
        <v>3349.9166666666665</v>
      </c>
      <c r="J190" s="101">
        <f t="shared" si="50"/>
        <v>2986.8214285714284</v>
      </c>
      <c r="K190" s="101">
        <f t="shared" si="51"/>
        <v>2714.5</v>
      </c>
      <c r="L190" s="101">
        <f t="shared" si="52"/>
        <v>2502.6944444444443</v>
      </c>
      <c r="M190" s="113">
        <f t="shared" si="53"/>
        <v>2333.25</v>
      </c>
      <c r="P190" s="15">
        <f t="shared" si="54"/>
        <v>15986.824999999999</v>
      </c>
      <c r="R190" s="15">
        <v>5.2999999999999999E-2</v>
      </c>
      <c r="X190" s="130"/>
    </row>
    <row r="191" spans="2:24" ht="15" x14ac:dyDescent="0.25">
      <c r="B191" s="131"/>
      <c r="C191" s="112">
        <f t="shared" si="55"/>
        <v>184000</v>
      </c>
      <c r="D191" s="18">
        <f t="shared" si="44"/>
        <v>16251.800000000001</v>
      </c>
      <c r="E191" s="100">
        <f t="shared" si="45"/>
        <v>246493300</v>
      </c>
      <c r="F191" s="101">
        <f t="shared" si="46"/>
        <v>246490744.44444445</v>
      </c>
      <c r="G191" s="102">
        <f t="shared" si="47"/>
        <v>246489466.66666666</v>
      </c>
      <c r="H191" s="100">
        <f t="shared" si="48"/>
        <v>3879.3333333333335</v>
      </c>
      <c r="I191" s="101">
        <f t="shared" si="49"/>
        <v>3368.2222222222222</v>
      </c>
      <c r="J191" s="101">
        <f t="shared" si="50"/>
        <v>3003.1428571428573</v>
      </c>
      <c r="K191" s="101">
        <f t="shared" si="51"/>
        <v>2729.3333333333335</v>
      </c>
      <c r="L191" s="101">
        <f t="shared" si="52"/>
        <v>2516.3703703703704</v>
      </c>
      <c r="M191" s="113">
        <f t="shared" si="53"/>
        <v>2346</v>
      </c>
      <c r="P191" s="15">
        <f t="shared" si="54"/>
        <v>16075.15</v>
      </c>
      <c r="R191" s="15">
        <v>5.2999999999999999E-2</v>
      </c>
      <c r="X191" s="130"/>
    </row>
    <row r="192" spans="2:24" ht="15.75" thickBot="1" x14ac:dyDescent="0.3">
      <c r="B192" s="131"/>
      <c r="C192" s="112">
        <f t="shared" si="55"/>
        <v>185000</v>
      </c>
      <c r="D192" s="19">
        <f t="shared" si="44"/>
        <v>16340.125</v>
      </c>
      <c r="E192" s="100">
        <f t="shared" si="45"/>
        <v>249194614.58333334</v>
      </c>
      <c r="F192" s="101">
        <f t="shared" si="46"/>
        <v>249192045.1388889</v>
      </c>
      <c r="G192" s="102">
        <f t="shared" si="47"/>
        <v>249190760.41666666</v>
      </c>
      <c r="H192" s="100">
        <f t="shared" si="48"/>
        <v>3900.4166666666665</v>
      </c>
      <c r="I192" s="101">
        <f t="shared" si="49"/>
        <v>3386.5277777777778</v>
      </c>
      <c r="J192" s="101">
        <f t="shared" si="50"/>
        <v>3019.4642857142858</v>
      </c>
      <c r="K192" s="101">
        <f t="shared" si="51"/>
        <v>2744.1666666666665</v>
      </c>
      <c r="L192" s="101">
        <f t="shared" si="52"/>
        <v>2530.0462962962961</v>
      </c>
      <c r="M192" s="113">
        <f t="shared" si="53"/>
        <v>2358.75</v>
      </c>
      <c r="P192" s="15">
        <f t="shared" si="54"/>
        <v>16163.475</v>
      </c>
      <c r="R192" s="15">
        <v>5.2999999999999999E-2</v>
      </c>
      <c r="X192" s="130"/>
    </row>
    <row r="193" spans="2:25" ht="15.75" thickBot="1" x14ac:dyDescent="0.3">
      <c r="B193" s="131"/>
      <c r="C193" s="112">
        <f t="shared" si="55"/>
        <v>186000</v>
      </c>
      <c r="D193" s="20">
        <f t="shared" si="44"/>
        <v>16428.45</v>
      </c>
      <c r="E193" s="100">
        <f t="shared" si="45"/>
        <v>251910650</v>
      </c>
      <c r="F193" s="101">
        <f t="shared" si="46"/>
        <v>251908066.66666666</v>
      </c>
      <c r="G193" s="102">
        <f t="shared" si="47"/>
        <v>251906775</v>
      </c>
      <c r="H193" s="100">
        <f t="shared" si="48"/>
        <v>3921.5</v>
      </c>
      <c r="I193" s="101">
        <f t="shared" si="49"/>
        <v>3404.8333333333335</v>
      </c>
      <c r="J193" s="101">
        <f t="shared" si="50"/>
        <v>3035.7857142857142</v>
      </c>
      <c r="K193" s="101">
        <f t="shared" si="51"/>
        <v>2759</v>
      </c>
      <c r="L193" s="101">
        <f t="shared" si="52"/>
        <v>2543.7222222222222</v>
      </c>
      <c r="M193" s="113">
        <f t="shared" si="53"/>
        <v>2371.5</v>
      </c>
      <c r="P193" s="15">
        <f t="shared" si="54"/>
        <v>16251.800000000001</v>
      </c>
      <c r="R193" s="15">
        <v>5.2999999999999999E-2</v>
      </c>
      <c r="X193" s="130"/>
    </row>
    <row r="194" spans="2:25" ht="15.75" thickBot="1" x14ac:dyDescent="0.3">
      <c r="B194" s="131"/>
      <c r="C194" s="114">
        <f t="shared" si="55"/>
        <v>187000</v>
      </c>
      <c r="D194" s="58">
        <f t="shared" si="44"/>
        <v>16516.774999999998</v>
      </c>
      <c r="E194" s="103">
        <f t="shared" si="45"/>
        <v>254641406.25</v>
      </c>
      <c r="F194" s="104">
        <f t="shared" si="46"/>
        <v>254638809.02777779</v>
      </c>
      <c r="G194" s="105">
        <f t="shared" si="47"/>
        <v>254637510.41666666</v>
      </c>
      <c r="H194" s="103">
        <f t="shared" si="48"/>
        <v>3942.5833333333335</v>
      </c>
      <c r="I194" s="104">
        <f t="shared" si="49"/>
        <v>3423.1388888888887</v>
      </c>
      <c r="J194" s="104">
        <f t="shared" si="50"/>
        <v>3052.1071428571427</v>
      </c>
      <c r="K194" s="104">
        <f t="shared" si="51"/>
        <v>2773.8333333333335</v>
      </c>
      <c r="L194" s="104">
        <f t="shared" si="52"/>
        <v>2557.3981481481483</v>
      </c>
      <c r="M194" s="115">
        <f t="shared" si="53"/>
        <v>2384.25</v>
      </c>
      <c r="P194" s="15">
        <f t="shared" si="54"/>
        <v>16340.125</v>
      </c>
      <c r="R194" s="15">
        <v>5.2999999999999999E-2</v>
      </c>
      <c r="X194" s="130"/>
    </row>
    <row r="195" spans="2:25" ht="15" x14ac:dyDescent="0.25">
      <c r="B195" s="131"/>
      <c r="C195" s="112">
        <f t="shared" si="55"/>
        <v>188000</v>
      </c>
      <c r="D195" s="18">
        <f t="shared" si="44"/>
        <v>16605.100000000002</v>
      </c>
      <c r="E195" s="100">
        <f t="shared" si="45"/>
        <v>257386883.33333334</v>
      </c>
      <c r="F195" s="101">
        <f t="shared" si="46"/>
        <v>257384272.22222221</v>
      </c>
      <c r="G195" s="102">
        <f t="shared" si="47"/>
        <v>257382966.66666666</v>
      </c>
      <c r="H195" s="100">
        <f t="shared" si="48"/>
        <v>3963.6666666666665</v>
      </c>
      <c r="I195" s="101">
        <f t="shared" si="49"/>
        <v>3441.4444444444443</v>
      </c>
      <c r="J195" s="101">
        <f t="shared" si="50"/>
        <v>3068.4285714285716</v>
      </c>
      <c r="K195" s="101">
        <f t="shared" si="51"/>
        <v>2788.6666666666665</v>
      </c>
      <c r="L195" s="101">
        <f t="shared" si="52"/>
        <v>2571.0740740740739</v>
      </c>
      <c r="M195" s="113">
        <f t="shared" si="53"/>
        <v>2397</v>
      </c>
      <c r="P195" s="15">
        <f t="shared" si="54"/>
        <v>16428.45</v>
      </c>
      <c r="R195" s="15">
        <v>5.2999999999999999E-2</v>
      </c>
      <c r="X195" s="130"/>
    </row>
    <row r="196" spans="2:25" ht="15" x14ac:dyDescent="0.25">
      <c r="B196" s="131"/>
      <c r="C196" s="112">
        <f t="shared" si="55"/>
        <v>189000</v>
      </c>
      <c r="D196" s="18">
        <f t="shared" si="44"/>
        <v>16693.424999999999</v>
      </c>
      <c r="E196" s="100">
        <f t="shared" si="45"/>
        <v>260147081.24999997</v>
      </c>
      <c r="F196" s="101">
        <f t="shared" si="46"/>
        <v>260144456.24999994</v>
      </c>
      <c r="G196" s="102">
        <f t="shared" si="47"/>
        <v>260143143.74999997</v>
      </c>
      <c r="H196" s="100">
        <f t="shared" si="48"/>
        <v>3984.75</v>
      </c>
      <c r="I196" s="101">
        <f t="shared" si="49"/>
        <v>3459.75</v>
      </c>
      <c r="J196" s="101">
        <f t="shared" si="50"/>
        <v>3084.75</v>
      </c>
      <c r="K196" s="101">
        <f t="shared" si="51"/>
        <v>2803.5</v>
      </c>
      <c r="L196" s="101">
        <f t="shared" si="52"/>
        <v>2584.75</v>
      </c>
      <c r="M196" s="113">
        <f t="shared" si="53"/>
        <v>2409.75</v>
      </c>
      <c r="P196" s="15">
        <f t="shared" si="54"/>
        <v>16516.774999999998</v>
      </c>
      <c r="R196" s="15">
        <v>5.2999999999999999E-2</v>
      </c>
      <c r="X196" s="130"/>
    </row>
    <row r="197" spans="2:25" ht="15" x14ac:dyDescent="0.25">
      <c r="B197" s="131"/>
      <c r="C197" s="114">
        <f t="shared" si="55"/>
        <v>190000</v>
      </c>
      <c r="D197" s="59">
        <f t="shared" si="44"/>
        <v>16781.75</v>
      </c>
      <c r="E197" s="103">
        <f t="shared" si="45"/>
        <v>8550</v>
      </c>
      <c r="F197" s="104">
        <f t="shared" si="46"/>
        <v>5911.1111111111113</v>
      </c>
      <c r="G197" s="105">
        <f t="shared" si="47"/>
        <v>4591.666666666667</v>
      </c>
      <c r="H197" s="103">
        <f t="shared" si="48"/>
        <v>3909.25</v>
      </c>
      <c r="I197" s="104">
        <f t="shared" si="49"/>
        <v>3381.4722222222222</v>
      </c>
      <c r="J197" s="104">
        <f t="shared" si="50"/>
        <v>3004.4880952380954</v>
      </c>
      <c r="K197" s="104">
        <f t="shared" si="51"/>
        <v>2721.75</v>
      </c>
      <c r="L197" s="104">
        <f t="shared" si="52"/>
        <v>2501.8425925925926</v>
      </c>
      <c r="M197" s="115">
        <f t="shared" si="53"/>
        <v>2325.9166666666665</v>
      </c>
      <c r="P197" s="15">
        <f>D15</f>
        <v>0.04</v>
      </c>
      <c r="R197" s="15">
        <f>H15</f>
        <v>4.6899999999999997E-2</v>
      </c>
      <c r="X197" s="130"/>
      <c r="Y197" s="108"/>
    </row>
    <row r="198" spans="2:25" ht="15.75" thickBot="1" x14ac:dyDescent="0.3">
      <c r="B198" s="131"/>
      <c r="C198" s="112">
        <f t="shared" si="55"/>
        <v>191000</v>
      </c>
      <c r="D198" s="19">
        <f t="shared" si="44"/>
        <v>16870.075000000001</v>
      </c>
      <c r="E198" s="100">
        <f t="shared" si="45"/>
        <v>265711639.58333334</v>
      </c>
      <c r="F198" s="101">
        <f t="shared" si="46"/>
        <v>265708986.80555555</v>
      </c>
      <c r="G198" s="102">
        <f t="shared" si="47"/>
        <v>265707660.41666666</v>
      </c>
      <c r="H198" s="100">
        <f t="shared" si="48"/>
        <v>4026.9166666666665</v>
      </c>
      <c r="I198" s="101">
        <f t="shared" si="49"/>
        <v>3496.3611111111113</v>
      </c>
      <c r="J198" s="101">
        <f t="shared" si="50"/>
        <v>3117.3928571428573</v>
      </c>
      <c r="K198" s="101">
        <f t="shared" si="51"/>
        <v>2833.1666666666665</v>
      </c>
      <c r="L198" s="101">
        <f t="shared" si="52"/>
        <v>2612.1018518518517</v>
      </c>
      <c r="M198" s="113">
        <f t="shared" si="53"/>
        <v>2435.25</v>
      </c>
      <c r="P198" s="15">
        <f t="shared" si="54"/>
        <v>16693.424999999999</v>
      </c>
      <c r="R198" s="15">
        <v>5.2999999999999999E-2</v>
      </c>
      <c r="X198" s="130"/>
    </row>
    <row r="199" spans="2:25" ht="15.75" thickBot="1" x14ac:dyDescent="0.3">
      <c r="B199" s="131"/>
      <c r="C199" s="112">
        <f t="shared" si="55"/>
        <v>192000</v>
      </c>
      <c r="D199" s="20">
        <f t="shared" si="44"/>
        <v>16958.399999999998</v>
      </c>
      <c r="E199" s="100">
        <f t="shared" si="45"/>
        <v>268516000</v>
      </c>
      <c r="F199" s="101">
        <f t="shared" si="46"/>
        <v>268513333.33333331</v>
      </c>
      <c r="G199" s="102">
        <f t="shared" si="47"/>
        <v>268512000</v>
      </c>
      <c r="H199" s="100">
        <f t="shared" si="48"/>
        <v>4048</v>
      </c>
      <c r="I199" s="101">
        <f t="shared" si="49"/>
        <v>3514.6666666666665</v>
      </c>
      <c r="J199" s="101">
        <f t="shared" si="50"/>
        <v>3133.7142857142858</v>
      </c>
      <c r="K199" s="101">
        <f t="shared" si="51"/>
        <v>2848</v>
      </c>
      <c r="L199" s="101">
        <f t="shared" si="52"/>
        <v>2625.7777777777778</v>
      </c>
      <c r="M199" s="113">
        <f t="shared" si="53"/>
        <v>2448</v>
      </c>
      <c r="P199" s="15">
        <f t="shared" si="54"/>
        <v>16781.75</v>
      </c>
      <c r="R199" s="15">
        <v>5.2999999999999999E-2</v>
      </c>
      <c r="X199" s="130"/>
    </row>
    <row r="200" spans="2:25" ht="15.75" thickBot="1" x14ac:dyDescent="0.3">
      <c r="B200" s="131"/>
      <c r="C200" s="114">
        <f t="shared" si="55"/>
        <v>193000</v>
      </c>
      <c r="D200" s="58">
        <f t="shared" si="44"/>
        <v>17046.725000000002</v>
      </c>
      <c r="E200" s="103">
        <f t="shared" si="45"/>
        <v>271335081.25</v>
      </c>
      <c r="F200" s="104">
        <f t="shared" si="46"/>
        <v>271332400.69444442</v>
      </c>
      <c r="G200" s="105">
        <f t="shared" si="47"/>
        <v>271331060.41666669</v>
      </c>
      <c r="H200" s="103">
        <f t="shared" si="48"/>
        <v>4069.0833333333335</v>
      </c>
      <c r="I200" s="104">
        <f t="shared" si="49"/>
        <v>3532.9722222222222</v>
      </c>
      <c r="J200" s="104">
        <f t="shared" si="50"/>
        <v>3150.0357142857142</v>
      </c>
      <c r="K200" s="104">
        <f t="shared" si="51"/>
        <v>2862.8333333333335</v>
      </c>
      <c r="L200" s="104">
        <f t="shared" si="52"/>
        <v>2639.4537037037039</v>
      </c>
      <c r="M200" s="115">
        <f t="shared" si="53"/>
        <v>2460.75</v>
      </c>
      <c r="P200" s="15">
        <f t="shared" si="54"/>
        <v>16870.075000000001</v>
      </c>
      <c r="R200" s="15">
        <v>5.2999999999999999E-2</v>
      </c>
      <c r="X200" s="130"/>
    </row>
    <row r="201" spans="2:25" ht="15" x14ac:dyDescent="0.25">
      <c r="B201" s="131"/>
      <c r="C201" s="112">
        <f t="shared" si="55"/>
        <v>194000</v>
      </c>
      <c r="D201" s="18">
        <f t="shared" si="44"/>
        <v>17135.05</v>
      </c>
      <c r="E201" s="100">
        <f t="shared" si="45"/>
        <v>274168883.33333331</v>
      </c>
      <c r="F201" s="101">
        <f t="shared" si="46"/>
        <v>274166188.88888884</v>
      </c>
      <c r="G201" s="102">
        <f t="shared" si="47"/>
        <v>274164841.66666663</v>
      </c>
      <c r="H201" s="100">
        <f t="shared" si="48"/>
        <v>4090.1666666666665</v>
      </c>
      <c r="I201" s="101">
        <f t="shared" si="49"/>
        <v>3551.2777777777778</v>
      </c>
      <c r="J201" s="101">
        <f t="shared" si="50"/>
        <v>3166.3571428571427</v>
      </c>
      <c r="K201" s="101">
        <f t="shared" si="51"/>
        <v>2877.6666666666665</v>
      </c>
      <c r="L201" s="101">
        <f t="shared" si="52"/>
        <v>2653.1296296296296</v>
      </c>
      <c r="M201" s="113">
        <f t="shared" si="53"/>
        <v>2473.5</v>
      </c>
      <c r="P201" s="15">
        <f t="shared" si="54"/>
        <v>16958.399999999998</v>
      </c>
      <c r="R201" s="15">
        <v>5.2999999999999999E-2</v>
      </c>
      <c r="X201" s="130"/>
    </row>
    <row r="202" spans="2:25" ht="15" x14ac:dyDescent="0.25">
      <c r="B202" s="131"/>
      <c r="C202" s="112">
        <f t="shared" si="55"/>
        <v>195000</v>
      </c>
      <c r="D202" s="18">
        <f t="shared" si="44"/>
        <v>17223.375</v>
      </c>
      <c r="E202" s="100">
        <f t="shared" si="45"/>
        <v>277017406.25000006</v>
      </c>
      <c r="F202" s="101">
        <f t="shared" si="46"/>
        <v>277014697.91666675</v>
      </c>
      <c r="G202" s="102">
        <f t="shared" si="47"/>
        <v>277013343.75000006</v>
      </c>
      <c r="H202" s="100">
        <f t="shared" si="48"/>
        <v>4111.25</v>
      </c>
      <c r="I202" s="101">
        <f t="shared" si="49"/>
        <v>3569.5833333333335</v>
      </c>
      <c r="J202" s="101">
        <f t="shared" si="50"/>
        <v>3182.6785714285716</v>
      </c>
      <c r="K202" s="101">
        <f t="shared" si="51"/>
        <v>2892.5</v>
      </c>
      <c r="L202" s="101">
        <f t="shared" si="52"/>
        <v>2666.8055555555557</v>
      </c>
      <c r="M202" s="113">
        <f t="shared" si="53"/>
        <v>2486.25</v>
      </c>
      <c r="P202" s="15">
        <f t="shared" si="54"/>
        <v>17046.725000000002</v>
      </c>
      <c r="R202" s="15">
        <v>5.2999999999999999E-2</v>
      </c>
      <c r="X202" s="130"/>
    </row>
    <row r="203" spans="2:25" ht="15" x14ac:dyDescent="0.25">
      <c r="B203" s="131"/>
      <c r="C203" s="112">
        <f t="shared" si="55"/>
        <v>196000</v>
      </c>
      <c r="D203" s="18">
        <f t="shared" si="44"/>
        <v>17311.7</v>
      </c>
      <c r="E203" s="100">
        <f t="shared" si="45"/>
        <v>279880650</v>
      </c>
      <c r="F203" s="101">
        <f t="shared" si="46"/>
        <v>279877927.77777779</v>
      </c>
      <c r="G203" s="102">
        <f t="shared" si="47"/>
        <v>279876566.66666669</v>
      </c>
      <c r="H203" s="100">
        <f t="shared" si="48"/>
        <v>4132.333333333333</v>
      </c>
      <c r="I203" s="101">
        <f t="shared" si="49"/>
        <v>3587.8888888888887</v>
      </c>
      <c r="J203" s="101">
        <f t="shared" si="50"/>
        <v>3199</v>
      </c>
      <c r="K203" s="101">
        <f t="shared" si="51"/>
        <v>2907.3333333333335</v>
      </c>
      <c r="L203" s="101">
        <f t="shared" si="52"/>
        <v>2680.4814814814813</v>
      </c>
      <c r="M203" s="113">
        <f t="shared" si="53"/>
        <v>2499</v>
      </c>
      <c r="P203" s="15">
        <f t="shared" si="54"/>
        <v>17135.05</v>
      </c>
      <c r="R203" s="15">
        <v>5.2999999999999999E-2</v>
      </c>
      <c r="X203" s="130"/>
    </row>
    <row r="204" spans="2:25" ht="15.75" thickBot="1" x14ac:dyDescent="0.3">
      <c r="B204" s="131"/>
      <c r="C204" s="112">
        <f t="shared" si="55"/>
        <v>197000</v>
      </c>
      <c r="D204" s="19">
        <f t="shared" si="44"/>
        <v>17400.024999999998</v>
      </c>
      <c r="E204" s="100">
        <f t="shared" si="45"/>
        <v>282758614.58333331</v>
      </c>
      <c r="F204" s="101">
        <f t="shared" si="46"/>
        <v>282755878.47222221</v>
      </c>
      <c r="G204" s="102">
        <f t="shared" si="47"/>
        <v>282754510.41666669</v>
      </c>
      <c r="H204" s="100">
        <f t="shared" si="48"/>
        <v>4153.416666666667</v>
      </c>
      <c r="I204" s="101">
        <f t="shared" si="49"/>
        <v>3606.1944444444443</v>
      </c>
      <c r="J204" s="101">
        <f t="shared" si="50"/>
        <v>3215.3214285714284</v>
      </c>
      <c r="K204" s="101">
        <f t="shared" si="51"/>
        <v>2922.1666666666665</v>
      </c>
      <c r="L204" s="101">
        <f t="shared" si="52"/>
        <v>2694.1574074074074</v>
      </c>
      <c r="M204" s="113">
        <f t="shared" si="53"/>
        <v>2511.75</v>
      </c>
      <c r="P204" s="15">
        <f t="shared" si="54"/>
        <v>17223.375</v>
      </c>
      <c r="R204" s="15">
        <v>5.2999999999999999E-2</v>
      </c>
      <c r="X204" s="130"/>
    </row>
    <row r="205" spans="2:25" ht="15.75" thickBot="1" x14ac:dyDescent="0.3">
      <c r="B205" s="131"/>
      <c r="C205" s="112">
        <f t="shared" si="55"/>
        <v>198000</v>
      </c>
      <c r="D205" s="20">
        <f t="shared" si="44"/>
        <v>17488.350000000002</v>
      </c>
      <c r="E205" s="100">
        <f t="shared" si="45"/>
        <v>285651300</v>
      </c>
      <c r="F205" s="101">
        <f t="shared" si="46"/>
        <v>285648550</v>
      </c>
      <c r="G205" s="102">
        <f t="shared" si="47"/>
        <v>285647175</v>
      </c>
      <c r="H205" s="100">
        <f t="shared" si="48"/>
        <v>4174.5</v>
      </c>
      <c r="I205" s="101">
        <f t="shared" si="49"/>
        <v>3624.5</v>
      </c>
      <c r="J205" s="101">
        <f t="shared" si="50"/>
        <v>3231.6428571428573</v>
      </c>
      <c r="K205" s="101">
        <f t="shared" si="51"/>
        <v>2937</v>
      </c>
      <c r="L205" s="101">
        <f t="shared" si="52"/>
        <v>2707.8333333333335</v>
      </c>
      <c r="M205" s="113">
        <f t="shared" si="53"/>
        <v>2524.5</v>
      </c>
      <c r="P205" s="15">
        <f t="shared" si="54"/>
        <v>17311.7</v>
      </c>
      <c r="R205" s="15">
        <v>5.2999999999999999E-2</v>
      </c>
      <c r="X205" s="130"/>
    </row>
    <row r="206" spans="2:25" ht="15.75" thickBot="1" x14ac:dyDescent="0.3">
      <c r="B206" s="131"/>
      <c r="C206" s="114">
        <f t="shared" si="55"/>
        <v>199000</v>
      </c>
      <c r="D206" s="58">
        <f t="shared" si="44"/>
        <v>17576.674999999999</v>
      </c>
      <c r="E206" s="103">
        <f t="shared" si="45"/>
        <v>288558706.24999994</v>
      </c>
      <c r="F206" s="104">
        <f t="shared" si="46"/>
        <v>288555942.36111104</v>
      </c>
      <c r="G206" s="105">
        <f t="shared" si="47"/>
        <v>288554560.41666663</v>
      </c>
      <c r="H206" s="103">
        <f t="shared" si="48"/>
        <v>4195.583333333333</v>
      </c>
      <c r="I206" s="104">
        <f t="shared" si="49"/>
        <v>3642.8055555555557</v>
      </c>
      <c r="J206" s="104">
        <f t="shared" si="50"/>
        <v>3247.9642857142858</v>
      </c>
      <c r="K206" s="104">
        <f t="shared" si="51"/>
        <v>2951.8333333333335</v>
      </c>
      <c r="L206" s="104">
        <f t="shared" si="52"/>
        <v>2721.5092592592591</v>
      </c>
      <c r="M206" s="115">
        <f t="shared" si="53"/>
        <v>2537.25</v>
      </c>
      <c r="P206" s="15">
        <f t="shared" si="54"/>
        <v>17400.024999999998</v>
      </c>
      <c r="R206" s="15">
        <v>5.2999999999999999E-2</v>
      </c>
      <c r="X206" s="130"/>
    </row>
    <row r="207" spans="2:25" ht="15" x14ac:dyDescent="0.25">
      <c r="B207" s="131"/>
      <c r="C207" s="112">
        <f t="shared" si="55"/>
        <v>200000</v>
      </c>
      <c r="D207" s="18">
        <f t="shared" si="44"/>
        <v>17665</v>
      </c>
      <c r="E207" s="100">
        <f t="shared" si="45"/>
        <v>9000</v>
      </c>
      <c r="F207" s="101">
        <f t="shared" si="46"/>
        <v>6222.2222222222226</v>
      </c>
      <c r="G207" s="102">
        <f t="shared" si="47"/>
        <v>4833.333333333333</v>
      </c>
      <c r="H207" s="100">
        <f t="shared" si="48"/>
        <v>4115</v>
      </c>
      <c r="I207" s="101">
        <f>((R207*C207*6)+C207)/72</f>
        <v>3559.4444444444443</v>
      </c>
      <c r="J207" s="101">
        <f t="shared" si="50"/>
        <v>3162.6190476190477</v>
      </c>
      <c r="K207" s="101">
        <f t="shared" si="51"/>
        <v>2865</v>
      </c>
      <c r="L207" s="101">
        <f t="shared" si="52"/>
        <v>2633.5185185185187</v>
      </c>
      <c r="M207" s="113">
        <f t="shared" si="53"/>
        <v>2448.3333333333335</v>
      </c>
      <c r="P207" s="15">
        <f>D15</f>
        <v>0.04</v>
      </c>
      <c r="R207" s="15">
        <f>H15</f>
        <v>4.6899999999999997E-2</v>
      </c>
      <c r="X207" s="130"/>
    </row>
    <row r="208" spans="2:25" ht="15" x14ac:dyDescent="0.25">
      <c r="B208" s="131"/>
      <c r="C208" s="112">
        <f t="shared" si="55"/>
        <v>201000</v>
      </c>
      <c r="D208" s="18">
        <f t="shared" si="44"/>
        <v>17753.325000000001</v>
      </c>
      <c r="E208" s="100">
        <f t="shared" si="45"/>
        <v>294417681.25</v>
      </c>
      <c r="F208" s="101">
        <f t="shared" si="46"/>
        <v>294414889.58333331</v>
      </c>
      <c r="G208" s="102">
        <f t="shared" si="47"/>
        <v>294413493.75</v>
      </c>
      <c r="H208" s="100">
        <f t="shared" si="48"/>
        <v>4070.25</v>
      </c>
      <c r="I208" s="101">
        <f t="shared" si="49"/>
        <v>3511.9166666666665</v>
      </c>
      <c r="J208" s="101">
        <f t="shared" si="50"/>
        <v>3113.1071428571427</v>
      </c>
      <c r="K208" s="101">
        <f t="shared" si="51"/>
        <v>2814</v>
      </c>
      <c r="L208" s="101">
        <f t="shared" si="52"/>
        <v>2581.3611111111113</v>
      </c>
      <c r="M208" s="113">
        <f t="shared" si="53"/>
        <v>2395.25</v>
      </c>
      <c r="P208" s="15">
        <f t="shared" ref="P208:P256" si="56">D206</f>
        <v>17576.674999999999</v>
      </c>
      <c r="R208" s="15">
        <v>4.2999999999999997E-2</v>
      </c>
      <c r="X208" s="130"/>
    </row>
    <row r="209" spans="2:24" ht="15" x14ac:dyDescent="0.25">
      <c r="B209" s="131"/>
      <c r="C209" s="112">
        <f t="shared" si="55"/>
        <v>202000</v>
      </c>
      <c r="D209" s="18">
        <f t="shared" si="44"/>
        <v>17841.649999999998</v>
      </c>
      <c r="E209" s="100">
        <f t="shared" si="45"/>
        <v>297369250</v>
      </c>
      <c r="F209" s="101">
        <f t="shared" si="46"/>
        <v>297366444.44444442</v>
      </c>
      <c r="G209" s="102">
        <f t="shared" si="47"/>
        <v>297365041.66666669</v>
      </c>
      <c r="H209" s="100">
        <f t="shared" si="48"/>
        <v>4090.5</v>
      </c>
      <c r="I209" s="101">
        <f t="shared" si="49"/>
        <v>3529.3888888888887</v>
      </c>
      <c r="J209" s="101">
        <f t="shared" si="50"/>
        <v>3128.5952380952381</v>
      </c>
      <c r="K209" s="101">
        <f t="shared" si="51"/>
        <v>2828</v>
      </c>
      <c r="L209" s="101">
        <f t="shared" si="52"/>
        <v>2594.2037037037039</v>
      </c>
      <c r="M209" s="113">
        <f t="shared" si="53"/>
        <v>2407.1666666666665</v>
      </c>
      <c r="P209" s="15">
        <f t="shared" si="56"/>
        <v>17665</v>
      </c>
      <c r="R209" s="15">
        <v>4.2999999999999997E-2</v>
      </c>
      <c r="X209" s="130"/>
    </row>
    <row r="210" spans="2:24" ht="15.75" thickBot="1" x14ac:dyDescent="0.3">
      <c r="B210" s="131"/>
      <c r="C210" s="112">
        <f t="shared" si="55"/>
        <v>203000</v>
      </c>
      <c r="D210" s="19">
        <f t="shared" ref="D210:D257" si="57">((0.0599*C210)+C210)/12</f>
        <v>17929.975000000002</v>
      </c>
      <c r="E210" s="100">
        <f t="shared" ref="E210:E256" si="58">((P210*C210*2)+C210)/24</f>
        <v>300335539.58333331</v>
      </c>
      <c r="F210" s="101">
        <f t="shared" ref="F210:F256" si="59">((P210*C210*3)+C210)/36</f>
        <v>300332720.1388889</v>
      </c>
      <c r="G210" s="102">
        <f t="shared" ref="G210:G256" si="60">((P210*C210*4)+C210)/48</f>
        <v>300331310.41666669</v>
      </c>
      <c r="H210" s="100">
        <f t="shared" ref="H210:H256" si="61">((R210*C210*5)+C210)/60</f>
        <v>4110.75</v>
      </c>
      <c r="I210" s="101">
        <f t="shared" ref="I210:I256" si="62">((R210*C210*6)+C210)/72</f>
        <v>3546.8611111111113</v>
      </c>
      <c r="J210" s="101">
        <f t="shared" ref="J210:J256" si="63">((R210*C210*7)+C210)/84</f>
        <v>3144.0833333333335</v>
      </c>
      <c r="K210" s="101">
        <f t="shared" ref="K210:K256" si="64">((R210*C210*8)+C210)/96</f>
        <v>2842</v>
      </c>
      <c r="L210" s="101">
        <f t="shared" ref="L210:L256" si="65">((R210*C210*9)+C210)/108</f>
        <v>2607.0462962962961</v>
      </c>
      <c r="M210" s="113">
        <f t="shared" ref="M210:M256" si="66">((R210*C210*10)+C210)/120</f>
        <v>2419.0833333333335</v>
      </c>
      <c r="P210" s="15">
        <f t="shared" si="56"/>
        <v>17753.325000000001</v>
      </c>
      <c r="R210" s="15">
        <v>4.2999999999999997E-2</v>
      </c>
      <c r="X210" s="130"/>
    </row>
    <row r="211" spans="2:24" ht="15.75" thickBot="1" x14ac:dyDescent="0.3">
      <c r="B211" s="131"/>
      <c r="C211" s="112">
        <f t="shared" si="55"/>
        <v>204000</v>
      </c>
      <c r="D211" s="20">
        <f t="shared" si="57"/>
        <v>18018.3</v>
      </c>
      <c r="E211" s="100">
        <f t="shared" si="58"/>
        <v>303316549.99999994</v>
      </c>
      <c r="F211" s="101">
        <f t="shared" si="59"/>
        <v>303313716.66666663</v>
      </c>
      <c r="G211" s="102">
        <f t="shared" si="60"/>
        <v>303312299.99999994</v>
      </c>
      <c r="H211" s="100">
        <f t="shared" si="61"/>
        <v>4131</v>
      </c>
      <c r="I211" s="101">
        <f t="shared" si="62"/>
        <v>3564.3333333333335</v>
      </c>
      <c r="J211" s="101">
        <f t="shared" si="63"/>
        <v>3159.5714285714284</v>
      </c>
      <c r="K211" s="101">
        <f t="shared" si="64"/>
        <v>2856</v>
      </c>
      <c r="L211" s="101">
        <f t="shared" si="65"/>
        <v>2619.8888888888887</v>
      </c>
      <c r="M211" s="113">
        <f t="shared" si="66"/>
        <v>2431</v>
      </c>
      <c r="P211" s="15">
        <f t="shared" si="56"/>
        <v>17841.649999999998</v>
      </c>
      <c r="R211" s="15">
        <v>4.2999999999999997E-2</v>
      </c>
      <c r="X211" s="130"/>
    </row>
    <row r="212" spans="2:24" ht="15.75" thickBot="1" x14ac:dyDescent="0.3">
      <c r="B212" s="131"/>
      <c r="C212" s="114">
        <f t="shared" si="55"/>
        <v>205000</v>
      </c>
      <c r="D212" s="58">
        <f t="shared" si="57"/>
        <v>18106.625</v>
      </c>
      <c r="E212" s="103">
        <f t="shared" si="58"/>
        <v>306312281.25000006</v>
      </c>
      <c r="F212" s="104">
        <f t="shared" si="59"/>
        <v>306309434.02777785</v>
      </c>
      <c r="G212" s="105">
        <f t="shared" si="60"/>
        <v>306308010.41666669</v>
      </c>
      <c r="H212" s="103">
        <f t="shared" si="61"/>
        <v>4151.25</v>
      </c>
      <c r="I212" s="104">
        <f t="shared" si="62"/>
        <v>3581.8055555555557</v>
      </c>
      <c r="J212" s="104">
        <f t="shared" si="63"/>
        <v>3175.0595238095239</v>
      </c>
      <c r="K212" s="104">
        <f t="shared" si="64"/>
        <v>2870</v>
      </c>
      <c r="L212" s="104">
        <f t="shared" si="65"/>
        <v>2632.7314814814813</v>
      </c>
      <c r="M212" s="115">
        <f t="shared" si="66"/>
        <v>2442.9166666666665</v>
      </c>
      <c r="P212" s="15">
        <f t="shared" si="56"/>
        <v>17929.975000000002</v>
      </c>
      <c r="R212" s="15">
        <v>4.2999999999999997E-2</v>
      </c>
      <c r="X212" s="130"/>
    </row>
    <row r="213" spans="2:24" ht="15" x14ac:dyDescent="0.25">
      <c r="B213" s="131"/>
      <c r="C213" s="112">
        <f t="shared" si="55"/>
        <v>206000</v>
      </c>
      <c r="D213" s="18">
        <f t="shared" si="57"/>
        <v>18194.95</v>
      </c>
      <c r="E213" s="100">
        <f t="shared" si="58"/>
        <v>309322733.33333331</v>
      </c>
      <c r="F213" s="101">
        <f t="shared" si="59"/>
        <v>309319872.22222221</v>
      </c>
      <c r="G213" s="102">
        <f t="shared" si="60"/>
        <v>309318441.66666669</v>
      </c>
      <c r="H213" s="100">
        <f t="shared" si="61"/>
        <v>4171.5</v>
      </c>
      <c r="I213" s="101">
        <f t="shared" si="62"/>
        <v>3599.2777777777778</v>
      </c>
      <c r="J213" s="101">
        <f t="shared" si="63"/>
        <v>3190.5476190476193</v>
      </c>
      <c r="K213" s="101">
        <f t="shared" si="64"/>
        <v>2884</v>
      </c>
      <c r="L213" s="101">
        <f t="shared" si="65"/>
        <v>2645.5740740740739</v>
      </c>
      <c r="M213" s="113">
        <f t="shared" si="66"/>
        <v>2454.8333333333335</v>
      </c>
      <c r="P213" s="15">
        <f t="shared" si="56"/>
        <v>18018.3</v>
      </c>
      <c r="R213" s="15">
        <v>4.2999999999999997E-2</v>
      </c>
      <c r="X213" s="130"/>
    </row>
    <row r="214" spans="2:24" ht="15" x14ac:dyDescent="0.25">
      <c r="B214" s="131"/>
      <c r="C214" s="112">
        <f t="shared" si="55"/>
        <v>207000</v>
      </c>
      <c r="D214" s="18">
        <f t="shared" si="57"/>
        <v>18283.274999999998</v>
      </c>
      <c r="E214" s="100">
        <f t="shared" si="58"/>
        <v>312347906.25</v>
      </c>
      <c r="F214" s="101">
        <f t="shared" si="59"/>
        <v>312345031.25</v>
      </c>
      <c r="G214" s="102">
        <f t="shared" si="60"/>
        <v>312343593.75</v>
      </c>
      <c r="H214" s="100">
        <f t="shared" si="61"/>
        <v>4191.75</v>
      </c>
      <c r="I214" s="101">
        <f t="shared" si="62"/>
        <v>3616.75</v>
      </c>
      <c r="J214" s="101">
        <f t="shared" si="63"/>
        <v>3206.0357142857142</v>
      </c>
      <c r="K214" s="101">
        <f t="shared" si="64"/>
        <v>2898</v>
      </c>
      <c r="L214" s="101">
        <f t="shared" si="65"/>
        <v>2658.4166666666665</v>
      </c>
      <c r="M214" s="113">
        <f t="shared" si="66"/>
        <v>2466.75</v>
      </c>
      <c r="P214" s="15">
        <f t="shared" si="56"/>
        <v>18106.625</v>
      </c>
      <c r="R214" s="15">
        <v>4.2999999999999997E-2</v>
      </c>
      <c r="X214" s="130"/>
    </row>
    <row r="215" spans="2:24" ht="15" x14ac:dyDescent="0.25">
      <c r="B215" s="131"/>
      <c r="C215" s="112">
        <f t="shared" si="55"/>
        <v>208000</v>
      </c>
      <c r="D215" s="18">
        <f t="shared" si="57"/>
        <v>18371.600000000002</v>
      </c>
      <c r="E215" s="100">
        <f t="shared" si="58"/>
        <v>315387800</v>
      </c>
      <c r="F215" s="101">
        <f t="shared" si="59"/>
        <v>315384911.1111111</v>
      </c>
      <c r="G215" s="102">
        <f t="shared" si="60"/>
        <v>315383466.66666669</v>
      </c>
      <c r="H215" s="100">
        <f t="shared" si="61"/>
        <v>4212</v>
      </c>
      <c r="I215" s="101">
        <f t="shared" si="62"/>
        <v>3634.2222222222222</v>
      </c>
      <c r="J215" s="101">
        <f t="shared" si="63"/>
        <v>3221.5238095238096</v>
      </c>
      <c r="K215" s="101">
        <f t="shared" si="64"/>
        <v>2912</v>
      </c>
      <c r="L215" s="101">
        <f t="shared" si="65"/>
        <v>2671.2592592592591</v>
      </c>
      <c r="M215" s="113">
        <f t="shared" si="66"/>
        <v>2478.6666666666665</v>
      </c>
      <c r="P215" s="15">
        <f t="shared" si="56"/>
        <v>18194.95</v>
      </c>
      <c r="R215" s="15">
        <v>4.2999999999999997E-2</v>
      </c>
      <c r="X215" s="130"/>
    </row>
    <row r="216" spans="2:24" ht="15.75" thickBot="1" x14ac:dyDescent="0.3">
      <c r="B216" s="131"/>
      <c r="C216" s="112">
        <f t="shared" si="55"/>
        <v>209000</v>
      </c>
      <c r="D216" s="19">
        <f t="shared" si="57"/>
        <v>18459.924999999999</v>
      </c>
      <c r="E216" s="100">
        <f t="shared" si="58"/>
        <v>318442414.58333331</v>
      </c>
      <c r="F216" s="101">
        <f t="shared" si="59"/>
        <v>318439511.80555552</v>
      </c>
      <c r="G216" s="102">
        <f t="shared" si="60"/>
        <v>318438060.41666663</v>
      </c>
      <c r="H216" s="100">
        <f t="shared" si="61"/>
        <v>4232.25</v>
      </c>
      <c r="I216" s="101">
        <f t="shared" si="62"/>
        <v>3651.6944444444443</v>
      </c>
      <c r="J216" s="101">
        <f t="shared" si="63"/>
        <v>3237.0119047619046</v>
      </c>
      <c r="K216" s="101">
        <f t="shared" si="64"/>
        <v>2926</v>
      </c>
      <c r="L216" s="101">
        <f t="shared" si="65"/>
        <v>2684.1018518518517</v>
      </c>
      <c r="M216" s="113">
        <f t="shared" si="66"/>
        <v>2490.5833333333335</v>
      </c>
      <c r="P216" s="15">
        <f t="shared" si="56"/>
        <v>18283.274999999998</v>
      </c>
      <c r="R216" s="15">
        <v>4.2999999999999997E-2</v>
      </c>
      <c r="X216" s="130"/>
    </row>
    <row r="217" spans="2:24" ht="15.75" thickBot="1" x14ac:dyDescent="0.3">
      <c r="B217" s="131"/>
      <c r="C217" s="114">
        <f t="shared" si="55"/>
        <v>210000</v>
      </c>
      <c r="D217" s="58">
        <f t="shared" si="57"/>
        <v>18548.25</v>
      </c>
      <c r="E217" s="103">
        <f>IF(N8="P1",((P217*C217*2)+C217)/24,0)</f>
        <v>0</v>
      </c>
      <c r="F217" s="104">
        <f>IF(N8="P1",((P217*C217*3)+C217)/36,0)</f>
        <v>0</v>
      </c>
      <c r="G217" s="105">
        <f>IF(N8="P1",((P217*C217*4)+C217)/48,0)</f>
        <v>0</v>
      </c>
      <c r="H217" s="103">
        <f>IF(N8="P1",((R217*C217*5)+C217)/60,0)</f>
        <v>0</v>
      </c>
      <c r="I217" s="104">
        <f>IF(N8="P1",((R217*C217*6)+C217)/72,0)</f>
        <v>0</v>
      </c>
      <c r="J217" s="104">
        <f>IF(N8="P1",((R217*C217*7)+C217)/84,0)</f>
        <v>0</v>
      </c>
      <c r="K217" s="104">
        <f>IF(N8="P1",((R217*C217*8)+C217)/96,0)</f>
        <v>0</v>
      </c>
      <c r="L217" s="104">
        <f>IF(N8="P1",((R217*C217*9)+C217)/108,0)</f>
        <v>0</v>
      </c>
      <c r="M217" s="115">
        <f>IF(N8="P1",((R217*C217*10)+C217)/120,0)</f>
        <v>0</v>
      </c>
      <c r="P217" s="15">
        <f>D15</f>
        <v>0.04</v>
      </c>
      <c r="R217" s="15">
        <f>H15</f>
        <v>4.6899999999999997E-2</v>
      </c>
      <c r="X217" s="130"/>
    </row>
    <row r="218" spans="2:24" ht="15.75" thickBot="1" x14ac:dyDescent="0.3">
      <c r="B218" s="131"/>
      <c r="C218" s="114">
        <f t="shared" si="55"/>
        <v>211000</v>
      </c>
      <c r="D218" s="58">
        <f t="shared" si="57"/>
        <v>18636.575000000001</v>
      </c>
      <c r="E218" s="103">
        <f t="shared" si="58"/>
        <v>324595806.25</v>
      </c>
      <c r="F218" s="104">
        <f t="shared" si="59"/>
        <v>324592875.69444442</v>
      </c>
      <c r="G218" s="105">
        <f t="shared" si="60"/>
        <v>324591410.41666669</v>
      </c>
      <c r="H218" s="103">
        <f t="shared" si="61"/>
        <v>4272.75</v>
      </c>
      <c r="I218" s="104">
        <f t="shared" si="62"/>
        <v>3686.6388888888887</v>
      </c>
      <c r="J218" s="104">
        <f t="shared" si="63"/>
        <v>3267.9880952380954</v>
      </c>
      <c r="K218" s="104">
        <f t="shared" si="64"/>
        <v>2954</v>
      </c>
      <c r="L218" s="104">
        <f t="shared" si="65"/>
        <v>2709.787037037037</v>
      </c>
      <c r="M218" s="115">
        <f t="shared" si="66"/>
        <v>2514.4166666666665</v>
      </c>
      <c r="P218" s="15">
        <f t="shared" si="56"/>
        <v>18459.924999999999</v>
      </c>
      <c r="R218" s="15">
        <v>4.2999999999999997E-2</v>
      </c>
      <c r="X218" s="130"/>
    </row>
    <row r="219" spans="2:24" ht="15" x14ac:dyDescent="0.25">
      <c r="B219" s="131"/>
      <c r="C219" s="112">
        <f t="shared" si="55"/>
        <v>212000</v>
      </c>
      <c r="D219" s="18">
        <f t="shared" si="57"/>
        <v>18724.899999999998</v>
      </c>
      <c r="E219" s="100">
        <f t="shared" si="58"/>
        <v>327694583.33333331</v>
      </c>
      <c r="F219" s="101">
        <f t="shared" si="59"/>
        <v>327691638.8888889</v>
      </c>
      <c r="G219" s="102">
        <f t="shared" si="60"/>
        <v>327690166.66666669</v>
      </c>
      <c r="H219" s="100">
        <f t="shared" si="61"/>
        <v>4293</v>
      </c>
      <c r="I219" s="101">
        <f t="shared" si="62"/>
        <v>3704.1111111111113</v>
      </c>
      <c r="J219" s="101">
        <f t="shared" si="63"/>
        <v>3283.4761904761904</v>
      </c>
      <c r="K219" s="101">
        <f t="shared" si="64"/>
        <v>2968</v>
      </c>
      <c r="L219" s="101">
        <f t="shared" si="65"/>
        <v>2722.6296296296296</v>
      </c>
      <c r="M219" s="113">
        <f t="shared" si="66"/>
        <v>2526.3333333333335</v>
      </c>
      <c r="P219" s="15">
        <f t="shared" si="56"/>
        <v>18548.25</v>
      </c>
      <c r="R219" s="15">
        <v>4.2999999999999997E-2</v>
      </c>
      <c r="X219" s="130"/>
    </row>
    <row r="220" spans="2:24" ht="15" x14ac:dyDescent="0.25">
      <c r="B220" s="131"/>
      <c r="C220" s="112">
        <f t="shared" si="55"/>
        <v>213000</v>
      </c>
      <c r="D220" s="18">
        <f t="shared" si="57"/>
        <v>18813.225000000002</v>
      </c>
      <c r="E220" s="100">
        <f t="shared" si="58"/>
        <v>330808081.25</v>
      </c>
      <c r="F220" s="101">
        <f t="shared" si="59"/>
        <v>330805122.91666669</v>
      </c>
      <c r="G220" s="102">
        <f t="shared" si="60"/>
        <v>330803643.75</v>
      </c>
      <c r="H220" s="100">
        <f t="shared" si="61"/>
        <v>4313.25</v>
      </c>
      <c r="I220" s="101">
        <f t="shared" si="62"/>
        <v>3721.5833333333335</v>
      </c>
      <c r="J220" s="101">
        <f t="shared" si="63"/>
        <v>3298.9642857142858</v>
      </c>
      <c r="K220" s="101">
        <f t="shared" si="64"/>
        <v>2982</v>
      </c>
      <c r="L220" s="101">
        <f t="shared" si="65"/>
        <v>2735.4722222222222</v>
      </c>
      <c r="M220" s="113">
        <f t="shared" si="66"/>
        <v>2538.25</v>
      </c>
      <c r="P220" s="15">
        <f t="shared" si="56"/>
        <v>18636.575000000001</v>
      </c>
      <c r="R220" s="15">
        <v>4.2999999999999997E-2</v>
      </c>
      <c r="X220" s="130"/>
    </row>
    <row r="221" spans="2:24" ht="15" x14ac:dyDescent="0.25">
      <c r="B221" s="131"/>
      <c r="C221" s="112">
        <f t="shared" si="55"/>
        <v>214000</v>
      </c>
      <c r="D221" s="18">
        <f t="shared" si="57"/>
        <v>18901.55</v>
      </c>
      <c r="E221" s="100">
        <f t="shared" si="58"/>
        <v>333936299.99999994</v>
      </c>
      <c r="F221" s="101">
        <f t="shared" si="59"/>
        <v>333933327.77777773</v>
      </c>
      <c r="G221" s="102">
        <f t="shared" si="60"/>
        <v>333931841.66666663</v>
      </c>
      <c r="H221" s="100">
        <f t="shared" si="61"/>
        <v>4333.5</v>
      </c>
      <c r="I221" s="101">
        <f t="shared" si="62"/>
        <v>3739.0555555555557</v>
      </c>
      <c r="J221" s="101">
        <f t="shared" si="63"/>
        <v>3314.4523809523807</v>
      </c>
      <c r="K221" s="101">
        <f t="shared" si="64"/>
        <v>2996</v>
      </c>
      <c r="L221" s="101">
        <f t="shared" si="65"/>
        <v>2748.3148148148148</v>
      </c>
      <c r="M221" s="113">
        <f t="shared" si="66"/>
        <v>2550.1666666666665</v>
      </c>
      <c r="P221" s="15">
        <f t="shared" si="56"/>
        <v>18724.899999999998</v>
      </c>
      <c r="R221" s="15">
        <v>4.2999999999999997E-2</v>
      </c>
      <c r="X221" s="130"/>
    </row>
    <row r="222" spans="2:24" ht="15.75" thickBot="1" x14ac:dyDescent="0.3">
      <c r="B222" s="131"/>
      <c r="C222" s="112">
        <f t="shared" si="55"/>
        <v>215000</v>
      </c>
      <c r="D222" s="19">
        <f t="shared" si="57"/>
        <v>18989.875</v>
      </c>
      <c r="E222" s="100">
        <f t="shared" si="58"/>
        <v>337079239.58333337</v>
      </c>
      <c r="F222" s="101">
        <f t="shared" si="59"/>
        <v>337076253.47222227</v>
      </c>
      <c r="G222" s="102">
        <f t="shared" si="60"/>
        <v>337074760.41666669</v>
      </c>
      <c r="H222" s="100">
        <f t="shared" si="61"/>
        <v>4353.75</v>
      </c>
      <c r="I222" s="101">
        <f t="shared" si="62"/>
        <v>3756.5277777777778</v>
      </c>
      <c r="J222" s="101">
        <f t="shared" si="63"/>
        <v>3329.9404761904761</v>
      </c>
      <c r="K222" s="101">
        <f t="shared" si="64"/>
        <v>3010</v>
      </c>
      <c r="L222" s="101">
        <f t="shared" si="65"/>
        <v>2761.1574074074074</v>
      </c>
      <c r="M222" s="113">
        <f t="shared" si="66"/>
        <v>2562.0833333333335</v>
      </c>
      <c r="P222" s="15">
        <f t="shared" si="56"/>
        <v>18813.225000000002</v>
      </c>
      <c r="R222" s="15">
        <v>4.2999999999999997E-2</v>
      </c>
      <c r="X222" s="130"/>
    </row>
    <row r="223" spans="2:24" ht="15.75" thickBot="1" x14ac:dyDescent="0.3">
      <c r="B223" s="131"/>
      <c r="C223" s="112">
        <f t="shared" si="55"/>
        <v>216000</v>
      </c>
      <c r="D223" s="20">
        <f t="shared" si="57"/>
        <v>19078.2</v>
      </c>
      <c r="E223" s="100">
        <f t="shared" si="58"/>
        <v>340236900</v>
      </c>
      <c r="F223" s="101">
        <f t="shared" si="59"/>
        <v>340233900</v>
      </c>
      <c r="G223" s="102">
        <f t="shared" si="60"/>
        <v>340232400</v>
      </c>
      <c r="H223" s="100">
        <f t="shared" si="61"/>
        <v>4374</v>
      </c>
      <c r="I223" s="101">
        <f t="shared" si="62"/>
        <v>3774</v>
      </c>
      <c r="J223" s="101">
        <f t="shared" si="63"/>
        <v>3345.4285714285716</v>
      </c>
      <c r="K223" s="101">
        <f t="shared" si="64"/>
        <v>3024</v>
      </c>
      <c r="L223" s="101">
        <f t="shared" si="65"/>
        <v>2774</v>
      </c>
      <c r="M223" s="113">
        <f t="shared" si="66"/>
        <v>2574</v>
      </c>
      <c r="P223" s="15">
        <f t="shared" si="56"/>
        <v>18901.55</v>
      </c>
      <c r="R223" s="15">
        <v>4.2999999999999997E-2</v>
      </c>
      <c r="X223" s="130"/>
    </row>
    <row r="224" spans="2:24" ht="15.75" thickBot="1" x14ac:dyDescent="0.3">
      <c r="B224" s="131"/>
      <c r="C224" s="114">
        <f t="shared" si="55"/>
        <v>217000</v>
      </c>
      <c r="D224" s="58">
        <f t="shared" si="57"/>
        <v>19166.524999999998</v>
      </c>
      <c r="E224" s="103">
        <f t="shared" si="58"/>
        <v>343409281.25</v>
      </c>
      <c r="F224" s="104">
        <f t="shared" si="59"/>
        <v>343406267.3611111</v>
      </c>
      <c r="G224" s="105">
        <f t="shared" si="60"/>
        <v>343404760.41666669</v>
      </c>
      <c r="H224" s="103">
        <f t="shared" si="61"/>
        <v>4394.25</v>
      </c>
      <c r="I224" s="104">
        <f t="shared" si="62"/>
        <v>3791.4722222222222</v>
      </c>
      <c r="J224" s="104">
        <f t="shared" si="63"/>
        <v>3360.9166666666665</v>
      </c>
      <c r="K224" s="104">
        <f t="shared" si="64"/>
        <v>3038</v>
      </c>
      <c r="L224" s="104">
        <f t="shared" si="65"/>
        <v>2786.8425925925926</v>
      </c>
      <c r="M224" s="115">
        <f t="shared" si="66"/>
        <v>2585.9166666666665</v>
      </c>
      <c r="P224" s="15">
        <f t="shared" si="56"/>
        <v>18989.875</v>
      </c>
      <c r="R224" s="15">
        <v>4.2999999999999997E-2</v>
      </c>
      <c r="X224" s="130"/>
    </row>
    <row r="225" spans="2:24" ht="15" x14ac:dyDescent="0.25">
      <c r="B225" s="131"/>
      <c r="C225" s="112">
        <f t="shared" si="55"/>
        <v>218000</v>
      </c>
      <c r="D225" s="18">
        <f t="shared" si="57"/>
        <v>19254.850000000002</v>
      </c>
      <c r="E225" s="100">
        <f t="shared" si="58"/>
        <v>346596383.33333331</v>
      </c>
      <c r="F225" s="101">
        <f t="shared" si="59"/>
        <v>346593355.55555558</v>
      </c>
      <c r="G225" s="102">
        <f t="shared" si="60"/>
        <v>346591841.66666669</v>
      </c>
      <c r="H225" s="100">
        <f t="shared" si="61"/>
        <v>4414.5</v>
      </c>
      <c r="I225" s="101">
        <f t="shared" si="62"/>
        <v>3808.9444444444443</v>
      </c>
      <c r="J225" s="101">
        <f t="shared" si="63"/>
        <v>3376.4047619047619</v>
      </c>
      <c r="K225" s="101">
        <f t="shared" si="64"/>
        <v>3052</v>
      </c>
      <c r="L225" s="101">
        <f t="shared" si="65"/>
        <v>2799.6851851851852</v>
      </c>
      <c r="M225" s="113">
        <f t="shared" si="66"/>
        <v>2597.8333333333335</v>
      </c>
      <c r="P225" s="15">
        <f t="shared" si="56"/>
        <v>19078.2</v>
      </c>
      <c r="R225" s="15">
        <v>4.2999999999999997E-2</v>
      </c>
      <c r="X225" s="130"/>
    </row>
    <row r="226" spans="2:24" ht="15" x14ac:dyDescent="0.25">
      <c r="B226" s="131"/>
      <c r="C226" s="112">
        <f t="shared" si="55"/>
        <v>219000</v>
      </c>
      <c r="D226" s="18">
        <f t="shared" si="57"/>
        <v>19343.174999999999</v>
      </c>
      <c r="E226" s="100">
        <f t="shared" si="58"/>
        <v>349798206.24999994</v>
      </c>
      <c r="F226" s="101">
        <f t="shared" si="59"/>
        <v>349795164.58333325</v>
      </c>
      <c r="G226" s="102">
        <f t="shared" si="60"/>
        <v>349793643.74999994</v>
      </c>
      <c r="H226" s="100">
        <f t="shared" si="61"/>
        <v>4434.75</v>
      </c>
      <c r="I226" s="101">
        <f t="shared" si="62"/>
        <v>3826.4166666666665</v>
      </c>
      <c r="J226" s="101">
        <f t="shared" si="63"/>
        <v>3391.8928571428573</v>
      </c>
      <c r="K226" s="101">
        <f t="shared" si="64"/>
        <v>3066</v>
      </c>
      <c r="L226" s="101">
        <f t="shared" si="65"/>
        <v>2812.5277777777778</v>
      </c>
      <c r="M226" s="113">
        <f t="shared" si="66"/>
        <v>2609.75</v>
      </c>
      <c r="P226" s="15">
        <f t="shared" si="56"/>
        <v>19166.524999999998</v>
      </c>
      <c r="R226" s="15">
        <v>4.2999999999999997E-2</v>
      </c>
      <c r="X226" s="130"/>
    </row>
    <row r="227" spans="2:24" ht="15" x14ac:dyDescent="0.25">
      <c r="B227" s="131"/>
      <c r="C227" s="112">
        <f t="shared" si="55"/>
        <v>220000</v>
      </c>
      <c r="D227" s="18">
        <f t="shared" si="57"/>
        <v>19431.5</v>
      </c>
      <c r="E227" s="100">
        <f>IF(N8="P1",((P227*C227*2)+C227)/24,0)</f>
        <v>0</v>
      </c>
      <c r="F227" s="101">
        <f>IF(N8="P1",((P227*C227*3)+C227)/36,0)</f>
        <v>0</v>
      </c>
      <c r="G227" s="102">
        <f>IF(N8="P1",((P227*C227*4)+C227)/48,0)</f>
        <v>0</v>
      </c>
      <c r="H227" s="100">
        <f>IF(N8="P1",((R227*C227*5)+C227)/60,0)</f>
        <v>0</v>
      </c>
      <c r="I227" s="101">
        <f>IF(N8="P1",((R227*C227*6)+C227)/72,0)</f>
        <v>0</v>
      </c>
      <c r="J227" s="101">
        <f>IF(N8="P1",((R227*C227*7)+C227)/84,0)</f>
        <v>0</v>
      </c>
      <c r="K227" s="101">
        <f>IF(N8="P1",((R227*C227*8)+C227)/96,0)</f>
        <v>0</v>
      </c>
      <c r="L227" s="101">
        <f>IF(N8="P1",((R227*C227*9)+C227)/108,0)</f>
        <v>0</v>
      </c>
      <c r="M227" s="113">
        <f>IF(N8="P1",((R227*C227*10)+C227)/120,0)</f>
        <v>0</v>
      </c>
      <c r="P227" s="15">
        <f>D15</f>
        <v>0.04</v>
      </c>
      <c r="R227" s="15">
        <f>H15</f>
        <v>4.6899999999999997E-2</v>
      </c>
      <c r="X227" s="130"/>
    </row>
    <row r="228" spans="2:24" ht="15.75" thickBot="1" x14ac:dyDescent="0.3">
      <c r="B228" s="131"/>
      <c r="C228" s="112">
        <f t="shared" si="55"/>
        <v>221000</v>
      </c>
      <c r="D228" s="19">
        <f t="shared" si="57"/>
        <v>19519.825000000001</v>
      </c>
      <c r="E228" s="100">
        <f t="shared" si="58"/>
        <v>356246014.58333331</v>
      </c>
      <c r="F228" s="101">
        <f t="shared" si="59"/>
        <v>356242945.1388889</v>
      </c>
      <c r="G228" s="102">
        <f t="shared" si="60"/>
        <v>356241410.41666669</v>
      </c>
      <c r="H228" s="100">
        <f t="shared" si="61"/>
        <v>4475.25</v>
      </c>
      <c r="I228" s="101">
        <f t="shared" si="62"/>
        <v>3861.3611111111113</v>
      </c>
      <c r="J228" s="101">
        <f t="shared" si="63"/>
        <v>3422.8690476190477</v>
      </c>
      <c r="K228" s="101">
        <f t="shared" si="64"/>
        <v>3094</v>
      </c>
      <c r="L228" s="101">
        <f t="shared" si="65"/>
        <v>2838.212962962963</v>
      </c>
      <c r="M228" s="113">
        <f t="shared" si="66"/>
        <v>2633.5833333333335</v>
      </c>
      <c r="P228" s="15">
        <f t="shared" si="56"/>
        <v>19343.174999999999</v>
      </c>
      <c r="R228" s="15">
        <v>4.2999999999999997E-2</v>
      </c>
      <c r="X228" s="130"/>
    </row>
    <row r="229" spans="2:24" ht="15.75" thickBot="1" x14ac:dyDescent="0.3">
      <c r="B229" s="131"/>
      <c r="C229" s="112">
        <f t="shared" si="55"/>
        <v>222000</v>
      </c>
      <c r="D229" s="20">
        <f t="shared" si="57"/>
        <v>19608.149999999998</v>
      </c>
      <c r="E229" s="100">
        <f t="shared" si="58"/>
        <v>359492000</v>
      </c>
      <c r="F229" s="101">
        <f t="shared" si="59"/>
        <v>359488916.66666669</v>
      </c>
      <c r="G229" s="102">
        <f t="shared" si="60"/>
        <v>359487375</v>
      </c>
      <c r="H229" s="100">
        <f t="shared" si="61"/>
        <v>4495.5</v>
      </c>
      <c r="I229" s="101">
        <f t="shared" si="62"/>
        <v>3878.8333333333335</v>
      </c>
      <c r="J229" s="101">
        <f t="shared" si="63"/>
        <v>3438.3571428571427</v>
      </c>
      <c r="K229" s="101">
        <f t="shared" si="64"/>
        <v>3108</v>
      </c>
      <c r="L229" s="101">
        <f t="shared" si="65"/>
        <v>2851.0555555555557</v>
      </c>
      <c r="M229" s="113">
        <f t="shared" si="66"/>
        <v>2645.5</v>
      </c>
      <c r="P229" s="15">
        <f t="shared" si="56"/>
        <v>19431.5</v>
      </c>
      <c r="R229" s="15">
        <v>4.2999999999999997E-2</v>
      </c>
      <c r="X229" s="130"/>
    </row>
    <row r="230" spans="2:24" ht="15.75" thickBot="1" x14ac:dyDescent="0.3">
      <c r="B230" s="131"/>
      <c r="C230" s="114">
        <f t="shared" si="55"/>
        <v>223000</v>
      </c>
      <c r="D230" s="58">
        <f t="shared" si="57"/>
        <v>19696.475000000002</v>
      </c>
      <c r="E230" s="103">
        <f t="shared" si="58"/>
        <v>362752706.25</v>
      </c>
      <c r="F230" s="104">
        <f t="shared" si="59"/>
        <v>362749609.02777779</v>
      </c>
      <c r="G230" s="105">
        <f t="shared" si="60"/>
        <v>362748060.41666669</v>
      </c>
      <c r="H230" s="103">
        <f t="shared" si="61"/>
        <v>4515.75</v>
      </c>
      <c r="I230" s="104">
        <f t="shared" si="62"/>
        <v>3896.3055555555557</v>
      </c>
      <c r="J230" s="104">
        <f t="shared" si="63"/>
        <v>3453.8452380952381</v>
      </c>
      <c r="K230" s="104">
        <f t="shared" si="64"/>
        <v>3122</v>
      </c>
      <c r="L230" s="104">
        <f t="shared" si="65"/>
        <v>2863.8981481481483</v>
      </c>
      <c r="M230" s="115">
        <f t="shared" si="66"/>
        <v>2657.4166666666665</v>
      </c>
      <c r="P230" s="15">
        <f t="shared" si="56"/>
        <v>19519.825000000001</v>
      </c>
      <c r="R230" s="15">
        <v>4.2999999999999997E-2</v>
      </c>
      <c r="X230" s="130"/>
    </row>
    <row r="231" spans="2:24" ht="15" x14ac:dyDescent="0.25">
      <c r="B231" s="131"/>
      <c r="C231" s="112">
        <f t="shared" si="55"/>
        <v>224000</v>
      </c>
      <c r="D231" s="18">
        <f t="shared" si="57"/>
        <v>19784.8</v>
      </c>
      <c r="E231" s="100">
        <f t="shared" si="58"/>
        <v>366028133.33333325</v>
      </c>
      <c r="F231" s="101">
        <f t="shared" si="59"/>
        <v>366025022.22222209</v>
      </c>
      <c r="G231" s="102">
        <f t="shared" si="60"/>
        <v>366023466.66666657</v>
      </c>
      <c r="H231" s="100">
        <f t="shared" si="61"/>
        <v>4536</v>
      </c>
      <c r="I231" s="101">
        <f t="shared" si="62"/>
        <v>3913.7777777777778</v>
      </c>
      <c r="J231" s="101">
        <f t="shared" si="63"/>
        <v>3469.3333333333335</v>
      </c>
      <c r="K231" s="101">
        <f t="shared" si="64"/>
        <v>3136</v>
      </c>
      <c r="L231" s="101">
        <f t="shared" si="65"/>
        <v>2876.7407407407409</v>
      </c>
      <c r="M231" s="113">
        <f t="shared" si="66"/>
        <v>2669.3333333333335</v>
      </c>
      <c r="P231" s="15">
        <f t="shared" si="56"/>
        <v>19608.149999999998</v>
      </c>
      <c r="R231" s="15">
        <v>4.2999999999999997E-2</v>
      </c>
      <c r="X231" s="130"/>
    </row>
    <row r="232" spans="2:24" ht="15" x14ac:dyDescent="0.25">
      <c r="B232" s="131"/>
      <c r="C232" s="112">
        <f t="shared" si="55"/>
        <v>225000</v>
      </c>
      <c r="D232" s="18">
        <f t="shared" si="57"/>
        <v>19873.125</v>
      </c>
      <c r="E232" s="100">
        <f t="shared" si="58"/>
        <v>369318281.25000006</v>
      </c>
      <c r="F232" s="101">
        <f t="shared" si="59"/>
        <v>369315156.25000012</v>
      </c>
      <c r="G232" s="102">
        <f t="shared" si="60"/>
        <v>369313593.75000006</v>
      </c>
      <c r="H232" s="100">
        <f t="shared" si="61"/>
        <v>4556.25</v>
      </c>
      <c r="I232" s="101">
        <f t="shared" si="62"/>
        <v>3931.25</v>
      </c>
      <c r="J232" s="101">
        <f t="shared" si="63"/>
        <v>3484.8214285714284</v>
      </c>
      <c r="K232" s="101">
        <f t="shared" si="64"/>
        <v>3150</v>
      </c>
      <c r="L232" s="101">
        <f t="shared" si="65"/>
        <v>2889.5833333333335</v>
      </c>
      <c r="M232" s="113">
        <f t="shared" si="66"/>
        <v>2681.25</v>
      </c>
      <c r="P232" s="15">
        <f t="shared" si="56"/>
        <v>19696.475000000002</v>
      </c>
      <c r="R232" s="15">
        <v>4.2999999999999997E-2</v>
      </c>
      <c r="X232" s="130"/>
    </row>
    <row r="233" spans="2:24" ht="15" x14ac:dyDescent="0.25">
      <c r="B233" s="131"/>
      <c r="C233" s="112">
        <f t="shared" si="55"/>
        <v>226000</v>
      </c>
      <c r="D233" s="18">
        <f t="shared" si="57"/>
        <v>19961.45</v>
      </c>
      <c r="E233" s="100">
        <f t="shared" si="58"/>
        <v>372623150</v>
      </c>
      <c r="F233" s="101">
        <f t="shared" si="59"/>
        <v>372620011.1111111</v>
      </c>
      <c r="G233" s="102">
        <f t="shared" si="60"/>
        <v>372618441.66666669</v>
      </c>
      <c r="H233" s="100">
        <f t="shared" si="61"/>
        <v>4576.5</v>
      </c>
      <c r="I233" s="101">
        <f t="shared" si="62"/>
        <v>3948.7222222222222</v>
      </c>
      <c r="J233" s="101">
        <f t="shared" si="63"/>
        <v>3500.3095238095239</v>
      </c>
      <c r="K233" s="101">
        <f t="shared" si="64"/>
        <v>3164</v>
      </c>
      <c r="L233" s="101">
        <f t="shared" si="65"/>
        <v>2902.4259259259261</v>
      </c>
      <c r="M233" s="113">
        <f t="shared" si="66"/>
        <v>2693.1666666666665</v>
      </c>
      <c r="P233" s="15">
        <f t="shared" si="56"/>
        <v>19784.8</v>
      </c>
      <c r="R233" s="15">
        <v>4.2999999999999997E-2</v>
      </c>
      <c r="X233" s="130"/>
    </row>
    <row r="234" spans="2:24" ht="15.75" thickBot="1" x14ac:dyDescent="0.3">
      <c r="B234" s="131"/>
      <c r="C234" s="112">
        <f t="shared" si="55"/>
        <v>227000</v>
      </c>
      <c r="D234" s="19">
        <f t="shared" si="57"/>
        <v>20049.774999999998</v>
      </c>
      <c r="E234" s="100">
        <f t="shared" si="58"/>
        <v>375942739.58333331</v>
      </c>
      <c r="F234" s="101">
        <f t="shared" si="59"/>
        <v>375939586.80555558</v>
      </c>
      <c r="G234" s="102">
        <f t="shared" si="60"/>
        <v>375938010.41666669</v>
      </c>
      <c r="H234" s="100">
        <f t="shared" si="61"/>
        <v>4596.75</v>
      </c>
      <c r="I234" s="101">
        <f t="shared" si="62"/>
        <v>3966.1944444444443</v>
      </c>
      <c r="J234" s="101">
        <f t="shared" si="63"/>
        <v>3515.7976190476193</v>
      </c>
      <c r="K234" s="101">
        <f t="shared" si="64"/>
        <v>3178</v>
      </c>
      <c r="L234" s="101">
        <f t="shared" si="65"/>
        <v>2915.2685185185187</v>
      </c>
      <c r="M234" s="113">
        <f t="shared" si="66"/>
        <v>2705.0833333333335</v>
      </c>
      <c r="P234" s="15">
        <f t="shared" si="56"/>
        <v>19873.125</v>
      </c>
      <c r="R234" s="15">
        <v>4.2999999999999997E-2</v>
      </c>
      <c r="X234" s="130"/>
    </row>
    <row r="235" spans="2:24" ht="15.75" thickBot="1" x14ac:dyDescent="0.3">
      <c r="B235" s="131"/>
      <c r="C235" s="112">
        <f t="shared" si="55"/>
        <v>228000</v>
      </c>
      <c r="D235" s="20">
        <f t="shared" si="57"/>
        <v>20138.100000000002</v>
      </c>
      <c r="E235" s="100">
        <f t="shared" si="58"/>
        <v>379277050</v>
      </c>
      <c r="F235" s="101">
        <f t="shared" si="59"/>
        <v>379273883.33333331</v>
      </c>
      <c r="G235" s="102">
        <f t="shared" si="60"/>
        <v>379272300</v>
      </c>
      <c r="H235" s="100">
        <f t="shared" si="61"/>
        <v>4617</v>
      </c>
      <c r="I235" s="101">
        <f t="shared" si="62"/>
        <v>3983.6666666666665</v>
      </c>
      <c r="J235" s="101">
        <f t="shared" si="63"/>
        <v>3531.2857142857142</v>
      </c>
      <c r="K235" s="101">
        <f t="shared" si="64"/>
        <v>3192</v>
      </c>
      <c r="L235" s="101">
        <f t="shared" si="65"/>
        <v>2928.1111111111113</v>
      </c>
      <c r="M235" s="113">
        <f t="shared" si="66"/>
        <v>2717</v>
      </c>
      <c r="P235" s="15">
        <f t="shared" si="56"/>
        <v>19961.45</v>
      </c>
      <c r="R235" s="15">
        <v>4.2999999999999997E-2</v>
      </c>
      <c r="X235" s="130"/>
    </row>
    <row r="236" spans="2:24" ht="15.75" thickBot="1" x14ac:dyDescent="0.3">
      <c r="B236" s="131"/>
      <c r="C236" s="114">
        <f t="shared" si="55"/>
        <v>229000</v>
      </c>
      <c r="D236" s="58">
        <f t="shared" si="57"/>
        <v>20226.424999999999</v>
      </c>
      <c r="E236" s="103">
        <f t="shared" si="58"/>
        <v>382626081.24999994</v>
      </c>
      <c r="F236" s="104">
        <f t="shared" si="59"/>
        <v>382622900.69444436</v>
      </c>
      <c r="G236" s="105">
        <f t="shared" si="60"/>
        <v>382621310.41666657</v>
      </c>
      <c r="H236" s="103">
        <f t="shared" si="61"/>
        <v>4637.25</v>
      </c>
      <c r="I236" s="104">
        <f t="shared" si="62"/>
        <v>4001.1388888888887</v>
      </c>
      <c r="J236" s="104">
        <f t="shared" si="63"/>
        <v>3546.7738095238096</v>
      </c>
      <c r="K236" s="104">
        <f t="shared" si="64"/>
        <v>3206</v>
      </c>
      <c r="L236" s="104">
        <f t="shared" si="65"/>
        <v>2940.9537037037039</v>
      </c>
      <c r="M236" s="115">
        <f t="shared" si="66"/>
        <v>2728.9166666666665</v>
      </c>
      <c r="P236" s="15">
        <f t="shared" si="56"/>
        <v>20049.774999999998</v>
      </c>
      <c r="R236" s="15">
        <v>4.2999999999999997E-2</v>
      </c>
      <c r="X236" s="130"/>
    </row>
    <row r="237" spans="2:24" ht="15" x14ac:dyDescent="0.25">
      <c r="B237" s="131"/>
      <c r="C237" s="114">
        <f t="shared" si="55"/>
        <v>230000</v>
      </c>
      <c r="D237" s="59">
        <f t="shared" si="57"/>
        <v>20314.75</v>
      </c>
      <c r="E237" s="103">
        <f>IF(N8="P1",((P237*C237*2)+C237)/24,0)</f>
        <v>0</v>
      </c>
      <c r="F237" s="104">
        <f>IF(N8="P1",((P237*C237*3)+C237)/36,0)</f>
        <v>0</v>
      </c>
      <c r="G237" s="105">
        <f>IF(N8="P1",((P237*C237*4)+C237)/48,0)</f>
        <v>0</v>
      </c>
      <c r="H237" s="103">
        <f>IF(N8="P1",((R237*C237*5)+C237)/60,0)</f>
        <v>0</v>
      </c>
      <c r="I237" s="104">
        <f>IF(N8="P1",((R237*C237*6)+C237)/72,0)</f>
        <v>0</v>
      </c>
      <c r="J237" s="104">
        <f>IF(N8="P1",((R237*C237*7)+C237)/84,0)</f>
        <v>0</v>
      </c>
      <c r="K237" s="104">
        <f>IF(N8="P1",((R237*C237*8)+C237)/96,0)</f>
        <v>0</v>
      </c>
      <c r="L237" s="104">
        <f>IF(N8="P1",((R237*C237*9)+C237)/108,0)</f>
        <v>0</v>
      </c>
      <c r="M237" s="115">
        <f>IF(N8="P1",((R237*C237*10)+C237)/120,0)</f>
        <v>0</v>
      </c>
      <c r="P237" s="15">
        <f>D15</f>
        <v>0.04</v>
      </c>
      <c r="R237" s="15">
        <f>H15</f>
        <v>4.6899999999999997E-2</v>
      </c>
      <c r="X237" s="130"/>
    </row>
    <row r="238" spans="2:24" ht="15" x14ac:dyDescent="0.25">
      <c r="B238" s="131"/>
      <c r="C238" s="112">
        <f t="shared" si="55"/>
        <v>231000</v>
      </c>
      <c r="D238" s="18">
        <f t="shared" si="57"/>
        <v>20403.075000000001</v>
      </c>
      <c r="E238" s="100">
        <f t="shared" si="58"/>
        <v>389368306.25</v>
      </c>
      <c r="F238" s="101">
        <f t="shared" si="59"/>
        <v>389365097.91666669</v>
      </c>
      <c r="G238" s="102">
        <f t="shared" si="60"/>
        <v>389363493.75</v>
      </c>
      <c r="H238" s="100">
        <f t="shared" si="61"/>
        <v>4677.75</v>
      </c>
      <c r="I238" s="101">
        <f t="shared" si="62"/>
        <v>4036.0833333333335</v>
      </c>
      <c r="J238" s="101">
        <f t="shared" si="63"/>
        <v>3577.75</v>
      </c>
      <c r="K238" s="101">
        <f t="shared" si="64"/>
        <v>3234</v>
      </c>
      <c r="L238" s="101">
        <f t="shared" si="65"/>
        <v>2966.6388888888887</v>
      </c>
      <c r="M238" s="113">
        <f t="shared" si="66"/>
        <v>2752.75</v>
      </c>
      <c r="P238" s="15">
        <f t="shared" si="56"/>
        <v>20226.424999999999</v>
      </c>
      <c r="R238" s="15">
        <v>4.2999999999999997E-2</v>
      </c>
      <c r="X238" s="130"/>
    </row>
    <row r="239" spans="2:24" ht="15" x14ac:dyDescent="0.25">
      <c r="B239" s="131"/>
      <c r="C239" s="112">
        <f t="shared" si="55"/>
        <v>232000</v>
      </c>
      <c r="D239" s="18">
        <f t="shared" si="57"/>
        <v>20491.399999999998</v>
      </c>
      <c r="E239" s="100">
        <f t="shared" si="58"/>
        <v>392761500</v>
      </c>
      <c r="F239" s="101">
        <f t="shared" si="59"/>
        <v>392758277.77777779</v>
      </c>
      <c r="G239" s="102">
        <f t="shared" si="60"/>
        <v>392756666.66666669</v>
      </c>
      <c r="H239" s="100">
        <f t="shared" si="61"/>
        <v>4698</v>
      </c>
      <c r="I239" s="101">
        <f t="shared" si="62"/>
        <v>4053.5555555555557</v>
      </c>
      <c r="J239" s="101">
        <f t="shared" si="63"/>
        <v>3593.2380952380954</v>
      </c>
      <c r="K239" s="101">
        <f t="shared" si="64"/>
        <v>3248</v>
      </c>
      <c r="L239" s="101">
        <f t="shared" si="65"/>
        <v>2979.4814814814813</v>
      </c>
      <c r="M239" s="113">
        <f t="shared" si="66"/>
        <v>2764.6666666666665</v>
      </c>
      <c r="P239" s="15">
        <f t="shared" si="56"/>
        <v>20314.75</v>
      </c>
      <c r="R239" s="15">
        <v>4.2999999999999997E-2</v>
      </c>
      <c r="X239" s="130"/>
    </row>
    <row r="240" spans="2:24" ht="15.75" thickBot="1" x14ac:dyDescent="0.3">
      <c r="B240" s="131"/>
      <c r="C240" s="112">
        <f t="shared" si="55"/>
        <v>233000</v>
      </c>
      <c r="D240" s="19">
        <f t="shared" si="57"/>
        <v>20579.725000000002</v>
      </c>
      <c r="E240" s="100">
        <f t="shared" si="58"/>
        <v>396169414.58333331</v>
      </c>
      <c r="F240" s="101">
        <f t="shared" si="59"/>
        <v>396166178.47222221</v>
      </c>
      <c r="G240" s="102">
        <f t="shared" si="60"/>
        <v>396164560.41666669</v>
      </c>
      <c r="H240" s="100">
        <f t="shared" si="61"/>
        <v>4718.25</v>
      </c>
      <c r="I240" s="101">
        <f t="shared" si="62"/>
        <v>4071.0277777777778</v>
      </c>
      <c r="J240" s="101">
        <f t="shared" si="63"/>
        <v>3608.7261904761904</v>
      </c>
      <c r="K240" s="101">
        <f t="shared" si="64"/>
        <v>3262</v>
      </c>
      <c r="L240" s="101">
        <f t="shared" si="65"/>
        <v>2992.3240740740739</v>
      </c>
      <c r="M240" s="113">
        <f t="shared" si="66"/>
        <v>2776.5833333333335</v>
      </c>
      <c r="P240" s="15">
        <f t="shared" si="56"/>
        <v>20403.075000000001</v>
      </c>
      <c r="R240" s="15">
        <v>4.2999999999999997E-2</v>
      </c>
      <c r="X240" s="130"/>
    </row>
    <row r="241" spans="2:24" ht="15.75" thickBot="1" x14ac:dyDescent="0.3">
      <c r="B241" s="131"/>
      <c r="C241" s="112">
        <f t="shared" si="55"/>
        <v>234000</v>
      </c>
      <c r="D241" s="20">
        <f t="shared" si="57"/>
        <v>20668.05</v>
      </c>
      <c r="E241" s="100">
        <f t="shared" si="58"/>
        <v>399592049.99999994</v>
      </c>
      <c r="F241" s="101">
        <f t="shared" si="59"/>
        <v>399588799.99999988</v>
      </c>
      <c r="G241" s="102">
        <f t="shared" si="60"/>
        <v>399587174.99999994</v>
      </c>
      <c r="H241" s="100">
        <f t="shared" si="61"/>
        <v>4738.5</v>
      </c>
      <c r="I241" s="101">
        <f t="shared" si="62"/>
        <v>4088.5</v>
      </c>
      <c r="J241" s="101">
        <f t="shared" si="63"/>
        <v>3624.2142857142858</v>
      </c>
      <c r="K241" s="101">
        <f t="shared" si="64"/>
        <v>3276</v>
      </c>
      <c r="L241" s="101">
        <f t="shared" si="65"/>
        <v>3005.1666666666665</v>
      </c>
      <c r="M241" s="113">
        <f t="shared" si="66"/>
        <v>2788.5</v>
      </c>
      <c r="P241" s="15">
        <f t="shared" si="56"/>
        <v>20491.399999999998</v>
      </c>
      <c r="R241" s="15">
        <v>4.2999999999999997E-2</v>
      </c>
      <c r="X241" s="130"/>
    </row>
    <row r="242" spans="2:24" ht="15.75" thickBot="1" x14ac:dyDescent="0.3">
      <c r="B242" s="131"/>
      <c r="C242" s="114">
        <f t="shared" si="55"/>
        <v>235000</v>
      </c>
      <c r="D242" s="58">
        <f t="shared" si="57"/>
        <v>20756.375</v>
      </c>
      <c r="E242" s="103">
        <f t="shared" si="58"/>
        <v>403029406.25000006</v>
      </c>
      <c r="F242" s="104">
        <f t="shared" si="59"/>
        <v>403026142.36111122</v>
      </c>
      <c r="G242" s="105">
        <f t="shared" si="60"/>
        <v>403024510.41666675</v>
      </c>
      <c r="H242" s="103">
        <f t="shared" si="61"/>
        <v>4758.75</v>
      </c>
      <c r="I242" s="104">
        <f t="shared" si="62"/>
        <v>4105.9722222222226</v>
      </c>
      <c r="J242" s="104">
        <f t="shared" si="63"/>
        <v>3639.7023809523807</v>
      </c>
      <c r="K242" s="104">
        <f t="shared" si="64"/>
        <v>3290</v>
      </c>
      <c r="L242" s="104">
        <f t="shared" si="65"/>
        <v>3018.0092592592591</v>
      </c>
      <c r="M242" s="115">
        <f t="shared" si="66"/>
        <v>2800.4166666666665</v>
      </c>
      <c r="P242" s="15">
        <f t="shared" si="56"/>
        <v>20579.725000000002</v>
      </c>
      <c r="R242" s="15">
        <v>4.2999999999999997E-2</v>
      </c>
      <c r="X242" s="130"/>
    </row>
    <row r="243" spans="2:24" ht="15" x14ac:dyDescent="0.25">
      <c r="B243" s="131"/>
      <c r="C243" s="112">
        <f t="shared" si="55"/>
        <v>236000</v>
      </c>
      <c r="D243" s="18">
        <f t="shared" si="57"/>
        <v>20844.7</v>
      </c>
      <c r="E243" s="100">
        <f t="shared" si="58"/>
        <v>406481483.33333331</v>
      </c>
      <c r="F243" s="101">
        <f t="shared" si="59"/>
        <v>406478205.55555558</v>
      </c>
      <c r="G243" s="102">
        <f t="shared" si="60"/>
        <v>406476566.66666669</v>
      </c>
      <c r="H243" s="100">
        <f t="shared" si="61"/>
        <v>4779</v>
      </c>
      <c r="I243" s="101">
        <f t="shared" si="62"/>
        <v>4123.4444444444443</v>
      </c>
      <c r="J243" s="101">
        <f t="shared" si="63"/>
        <v>3655.1904761904761</v>
      </c>
      <c r="K243" s="101">
        <f t="shared" si="64"/>
        <v>3304</v>
      </c>
      <c r="L243" s="101">
        <f t="shared" si="65"/>
        <v>3030.8518518518517</v>
      </c>
      <c r="M243" s="113">
        <f t="shared" si="66"/>
        <v>2812.3333333333335</v>
      </c>
      <c r="P243" s="15">
        <f t="shared" si="56"/>
        <v>20668.05</v>
      </c>
      <c r="R243" s="15">
        <v>4.2999999999999997E-2</v>
      </c>
      <c r="X243" s="130"/>
    </row>
    <row r="244" spans="2:24" ht="15" x14ac:dyDescent="0.25">
      <c r="B244" s="131"/>
      <c r="C244" s="112">
        <f t="shared" si="55"/>
        <v>237000</v>
      </c>
      <c r="D244" s="18">
        <f t="shared" si="57"/>
        <v>20933.024999999998</v>
      </c>
      <c r="E244" s="100">
        <f t="shared" si="58"/>
        <v>409948281.25</v>
      </c>
      <c r="F244" s="101">
        <f t="shared" si="59"/>
        <v>409944989.58333331</v>
      </c>
      <c r="G244" s="102">
        <f t="shared" si="60"/>
        <v>409943343.75</v>
      </c>
      <c r="H244" s="100">
        <f t="shared" si="61"/>
        <v>4799.25</v>
      </c>
      <c r="I244" s="101">
        <f t="shared" si="62"/>
        <v>4140.916666666667</v>
      </c>
      <c r="J244" s="101">
        <f t="shared" si="63"/>
        <v>3670.6785714285716</v>
      </c>
      <c r="K244" s="101">
        <f t="shared" si="64"/>
        <v>3318</v>
      </c>
      <c r="L244" s="101">
        <f t="shared" si="65"/>
        <v>3043.6944444444443</v>
      </c>
      <c r="M244" s="113">
        <f t="shared" si="66"/>
        <v>2824.25</v>
      </c>
      <c r="P244" s="15">
        <f t="shared" si="56"/>
        <v>20756.375</v>
      </c>
      <c r="R244" s="15">
        <v>4.2999999999999997E-2</v>
      </c>
      <c r="X244" s="130"/>
    </row>
    <row r="245" spans="2:24" ht="15" x14ac:dyDescent="0.25">
      <c r="B245" s="131"/>
      <c r="C245" s="112">
        <f t="shared" si="55"/>
        <v>238000</v>
      </c>
      <c r="D245" s="18">
        <f t="shared" si="57"/>
        <v>21021.350000000002</v>
      </c>
      <c r="E245" s="100">
        <f t="shared" si="58"/>
        <v>413429800</v>
      </c>
      <c r="F245" s="101">
        <f t="shared" si="59"/>
        <v>413426494.44444442</v>
      </c>
      <c r="G245" s="102">
        <f t="shared" si="60"/>
        <v>413424841.66666669</v>
      </c>
      <c r="H245" s="100">
        <f t="shared" si="61"/>
        <v>4819.5</v>
      </c>
      <c r="I245" s="101">
        <f t="shared" si="62"/>
        <v>4158.3888888888887</v>
      </c>
      <c r="J245" s="101">
        <f t="shared" si="63"/>
        <v>3686.1666666666665</v>
      </c>
      <c r="K245" s="101">
        <f t="shared" si="64"/>
        <v>3332</v>
      </c>
      <c r="L245" s="101">
        <f t="shared" si="65"/>
        <v>3056.537037037037</v>
      </c>
      <c r="M245" s="113">
        <f t="shared" si="66"/>
        <v>2836.1666666666665</v>
      </c>
      <c r="P245" s="15">
        <f t="shared" si="56"/>
        <v>20844.7</v>
      </c>
      <c r="R245" s="15">
        <v>4.2999999999999997E-2</v>
      </c>
      <c r="X245" s="130"/>
    </row>
    <row r="246" spans="2:24" ht="15.75" thickBot="1" x14ac:dyDescent="0.3">
      <c r="B246" s="131"/>
      <c r="C246" s="112">
        <f t="shared" si="55"/>
        <v>239000</v>
      </c>
      <c r="D246" s="19">
        <f t="shared" si="57"/>
        <v>21109.674999999999</v>
      </c>
      <c r="E246" s="100">
        <f t="shared" si="58"/>
        <v>416926039.58333325</v>
      </c>
      <c r="F246" s="101">
        <f t="shared" si="59"/>
        <v>416922720.13888878</v>
      </c>
      <c r="G246" s="102">
        <f t="shared" si="60"/>
        <v>416921060.41666657</v>
      </c>
      <c r="H246" s="100">
        <f t="shared" si="61"/>
        <v>4839.75</v>
      </c>
      <c r="I246" s="101">
        <f t="shared" si="62"/>
        <v>4175.8611111111113</v>
      </c>
      <c r="J246" s="101">
        <f t="shared" si="63"/>
        <v>3701.6547619047619</v>
      </c>
      <c r="K246" s="101">
        <f t="shared" si="64"/>
        <v>3346</v>
      </c>
      <c r="L246" s="101">
        <f t="shared" si="65"/>
        <v>3069.3796296296296</v>
      </c>
      <c r="M246" s="113">
        <f t="shared" si="66"/>
        <v>2848.0833333333335</v>
      </c>
      <c r="P246" s="15">
        <f t="shared" si="56"/>
        <v>20933.024999999998</v>
      </c>
      <c r="R246" s="15">
        <v>4.2999999999999997E-2</v>
      </c>
      <c r="X246" s="130"/>
    </row>
    <row r="247" spans="2:24" ht="15.75" thickBot="1" x14ac:dyDescent="0.3">
      <c r="B247" s="131"/>
      <c r="C247" s="112">
        <f t="shared" si="55"/>
        <v>240000</v>
      </c>
      <c r="D247" s="20">
        <f t="shared" si="57"/>
        <v>21198</v>
      </c>
      <c r="E247" s="100">
        <f>IF(N8="P1",((P247*C247*2)+C247)/24,0)</f>
        <v>0</v>
      </c>
      <c r="F247" s="101">
        <f>IF(N8="P1",((P247*C247*3)+C247)/36,0)</f>
        <v>0</v>
      </c>
      <c r="G247" s="102">
        <f>IF(N8="P1",((P247*C247*4)+C247)/48,0)</f>
        <v>0</v>
      </c>
      <c r="H247" s="100">
        <f>IF(N8="P1",((R247*C247*5)+C247)/60,0)</f>
        <v>0</v>
      </c>
      <c r="I247" s="101">
        <f>IF(N8="P1",((R247*C247*6)+C247)/72,0)</f>
        <v>0</v>
      </c>
      <c r="J247" s="101">
        <f>IF(N8="P1",((R247*C247*7)+C247)/84,0)</f>
        <v>0</v>
      </c>
      <c r="K247" s="101">
        <f>IF(N8="P1",((R247*C247*8)+C247)/96,0)</f>
        <v>0</v>
      </c>
      <c r="L247" s="101">
        <f>IF(N8="P1",((R247*C247*9)+C247)/108,0)</f>
        <v>0</v>
      </c>
      <c r="M247" s="113">
        <f>IF(N8="P1",((R247*C247*10)+C247)/120,0)</f>
        <v>0</v>
      </c>
      <c r="P247" s="15">
        <f>D15</f>
        <v>0.04</v>
      </c>
      <c r="R247" s="15">
        <f>H15</f>
        <v>4.6899999999999997E-2</v>
      </c>
      <c r="X247" s="130"/>
    </row>
    <row r="248" spans="2:24" ht="15" x14ac:dyDescent="0.25">
      <c r="B248" s="131"/>
      <c r="C248" s="112">
        <f t="shared" si="55"/>
        <v>241000</v>
      </c>
      <c r="D248" s="18">
        <f t="shared" si="57"/>
        <v>21286.325000000001</v>
      </c>
      <c r="E248" s="100">
        <f t="shared" si="58"/>
        <v>423962681.25</v>
      </c>
      <c r="F248" s="101">
        <f t="shared" si="59"/>
        <v>423959334.02777779</v>
      </c>
      <c r="G248" s="102">
        <f t="shared" si="60"/>
        <v>423957660.41666669</v>
      </c>
      <c r="H248" s="100">
        <f t="shared" si="61"/>
        <v>4880.25</v>
      </c>
      <c r="I248" s="101">
        <f t="shared" si="62"/>
        <v>4210.8055555555557</v>
      </c>
      <c r="J248" s="101">
        <f t="shared" si="63"/>
        <v>3732.6309523809523</v>
      </c>
      <c r="K248" s="101">
        <f t="shared" si="64"/>
        <v>3374</v>
      </c>
      <c r="L248" s="101">
        <f t="shared" si="65"/>
        <v>3095.0648148148148</v>
      </c>
      <c r="M248" s="113">
        <f t="shared" si="66"/>
        <v>2871.9166666666665</v>
      </c>
      <c r="P248" s="15">
        <f t="shared" si="56"/>
        <v>21109.674999999999</v>
      </c>
      <c r="R248" s="15">
        <v>4.2999999999999997E-2</v>
      </c>
      <c r="X248" s="130"/>
    </row>
    <row r="249" spans="2:24" ht="15" x14ac:dyDescent="0.25">
      <c r="B249" s="131"/>
      <c r="C249" s="112">
        <f t="shared" si="55"/>
        <v>242000</v>
      </c>
      <c r="D249" s="18">
        <f t="shared" si="57"/>
        <v>21374.649999999998</v>
      </c>
      <c r="E249" s="100">
        <f t="shared" si="58"/>
        <v>427503083.33333331</v>
      </c>
      <c r="F249" s="101">
        <f t="shared" si="59"/>
        <v>427499722.22222221</v>
      </c>
      <c r="G249" s="102">
        <f t="shared" si="60"/>
        <v>427498041.66666669</v>
      </c>
      <c r="H249" s="100">
        <f t="shared" si="61"/>
        <v>4900.5</v>
      </c>
      <c r="I249" s="101">
        <f t="shared" si="62"/>
        <v>4228.2777777777774</v>
      </c>
      <c r="J249" s="101">
        <f t="shared" si="63"/>
        <v>3748.1190476190477</v>
      </c>
      <c r="K249" s="101">
        <f t="shared" si="64"/>
        <v>3388</v>
      </c>
      <c r="L249" s="101">
        <f t="shared" si="65"/>
        <v>3107.9074074074074</v>
      </c>
      <c r="M249" s="113">
        <f t="shared" si="66"/>
        <v>2883.8333333333335</v>
      </c>
      <c r="P249" s="15">
        <f t="shared" si="56"/>
        <v>21198</v>
      </c>
      <c r="R249" s="15">
        <v>4.2999999999999997E-2</v>
      </c>
      <c r="X249" s="130"/>
    </row>
    <row r="250" spans="2:24" ht="15" x14ac:dyDescent="0.25">
      <c r="B250" s="131"/>
      <c r="C250" s="112">
        <f t="shared" si="55"/>
        <v>243000</v>
      </c>
      <c r="D250" s="18">
        <f t="shared" si="57"/>
        <v>21462.975000000002</v>
      </c>
      <c r="E250" s="100">
        <f t="shared" si="58"/>
        <v>431058206.25</v>
      </c>
      <c r="F250" s="101">
        <f t="shared" si="59"/>
        <v>431054831.25</v>
      </c>
      <c r="G250" s="102">
        <f t="shared" si="60"/>
        <v>431053143.75</v>
      </c>
      <c r="H250" s="100">
        <f t="shared" si="61"/>
        <v>4920.75</v>
      </c>
      <c r="I250" s="101">
        <f t="shared" si="62"/>
        <v>4245.75</v>
      </c>
      <c r="J250" s="101">
        <f t="shared" si="63"/>
        <v>3763.6071428571427</v>
      </c>
      <c r="K250" s="101">
        <f t="shared" si="64"/>
        <v>3402</v>
      </c>
      <c r="L250" s="101">
        <f t="shared" si="65"/>
        <v>3120.75</v>
      </c>
      <c r="M250" s="113">
        <f t="shared" si="66"/>
        <v>2895.75</v>
      </c>
      <c r="P250" s="15">
        <f t="shared" si="56"/>
        <v>21286.325000000001</v>
      </c>
      <c r="R250" s="15">
        <v>4.2999999999999997E-2</v>
      </c>
      <c r="X250" s="130"/>
    </row>
    <row r="251" spans="2:24" ht="15" x14ac:dyDescent="0.25">
      <c r="B251" s="131"/>
      <c r="C251" s="112">
        <f t="shared" ref="C251:C256" si="67">C250+1000</f>
        <v>244000</v>
      </c>
      <c r="D251" s="18">
        <f t="shared" si="57"/>
        <v>21551.3</v>
      </c>
      <c r="E251" s="100">
        <f t="shared" si="58"/>
        <v>434628049.99999994</v>
      </c>
      <c r="F251" s="101">
        <f t="shared" si="59"/>
        <v>434624661.11111099</v>
      </c>
      <c r="G251" s="102">
        <f t="shared" si="60"/>
        <v>434622966.66666657</v>
      </c>
      <c r="H251" s="100">
        <f t="shared" si="61"/>
        <v>4941</v>
      </c>
      <c r="I251" s="101">
        <f t="shared" si="62"/>
        <v>4263.2222222222226</v>
      </c>
      <c r="J251" s="101">
        <f t="shared" si="63"/>
        <v>3779.0952380952381</v>
      </c>
      <c r="K251" s="101">
        <f t="shared" si="64"/>
        <v>3416</v>
      </c>
      <c r="L251" s="101">
        <f t="shared" si="65"/>
        <v>3133.5925925925926</v>
      </c>
      <c r="M251" s="113">
        <f t="shared" si="66"/>
        <v>2907.6666666666665</v>
      </c>
      <c r="P251" s="15">
        <f t="shared" si="56"/>
        <v>21374.649999999998</v>
      </c>
      <c r="R251" s="15">
        <v>4.2999999999999997E-2</v>
      </c>
      <c r="X251" s="130"/>
    </row>
    <row r="252" spans="2:24" ht="15" x14ac:dyDescent="0.25">
      <c r="B252" s="131"/>
      <c r="C252" s="112">
        <f t="shared" si="67"/>
        <v>245000</v>
      </c>
      <c r="D252" s="17">
        <f t="shared" si="57"/>
        <v>21639.625</v>
      </c>
      <c r="E252" s="100">
        <f t="shared" si="58"/>
        <v>438212614.58333343</v>
      </c>
      <c r="F252" s="101">
        <f t="shared" si="59"/>
        <v>438209211.80555564</v>
      </c>
      <c r="G252" s="102">
        <f t="shared" si="60"/>
        <v>438207510.41666675</v>
      </c>
      <c r="H252" s="100">
        <f t="shared" si="61"/>
        <v>4961.25</v>
      </c>
      <c r="I252" s="101">
        <f t="shared" si="62"/>
        <v>4280.6944444444443</v>
      </c>
      <c r="J252" s="101">
        <f t="shared" si="63"/>
        <v>3794.5833333333335</v>
      </c>
      <c r="K252" s="101">
        <f t="shared" si="64"/>
        <v>3430</v>
      </c>
      <c r="L252" s="101">
        <f t="shared" si="65"/>
        <v>3146.4351851851852</v>
      </c>
      <c r="M252" s="113">
        <f t="shared" si="66"/>
        <v>2919.5833333333335</v>
      </c>
      <c r="P252" s="15">
        <f t="shared" si="56"/>
        <v>21462.975000000002</v>
      </c>
      <c r="R252" s="15">
        <v>4.2999999999999997E-2</v>
      </c>
      <c r="X252" s="130"/>
    </row>
    <row r="253" spans="2:24" ht="15" x14ac:dyDescent="0.25">
      <c r="B253" s="131"/>
      <c r="C253" s="112">
        <f t="shared" si="67"/>
        <v>246000</v>
      </c>
      <c r="D253" s="18">
        <f t="shared" si="57"/>
        <v>21727.95</v>
      </c>
      <c r="E253" s="100">
        <f t="shared" si="58"/>
        <v>441811900</v>
      </c>
      <c r="F253" s="101">
        <f t="shared" si="59"/>
        <v>441808483.33333331</v>
      </c>
      <c r="G253" s="102">
        <f t="shared" si="60"/>
        <v>441806775</v>
      </c>
      <c r="H253" s="100">
        <f t="shared" si="61"/>
        <v>4981.5</v>
      </c>
      <c r="I253" s="101">
        <f t="shared" si="62"/>
        <v>4298.166666666667</v>
      </c>
      <c r="J253" s="101">
        <f t="shared" si="63"/>
        <v>3810.0714285714284</v>
      </c>
      <c r="K253" s="101">
        <f t="shared" si="64"/>
        <v>3444</v>
      </c>
      <c r="L253" s="101">
        <f t="shared" si="65"/>
        <v>3159.2777777777778</v>
      </c>
      <c r="M253" s="113">
        <f t="shared" si="66"/>
        <v>2931.5</v>
      </c>
      <c r="P253" s="15">
        <f t="shared" si="56"/>
        <v>21551.3</v>
      </c>
      <c r="R253" s="15">
        <v>4.2999999999999997E-2</v>
      </c>
      <c r="X253" s="130"/>
    </row>
    <row r="254" spans="2:24" ht="15" x14ac:dyDescent="0.25">
      <c r="B254" s="131"/>
      <c r="C254" s="112">
        <f t="shared" si="67"/>
        <v>247000</v>
      </c>
      <c r="D254" s="18">
        <f t="shared" si="57"/>
        <v>21816.274999999998</v>
      </c>
      <c r="E254" s="100">
        <f t="shared" si="58"/>
        <v>445425906.25</v>
      </c>
      <c r="F254" s="101">
        <f t="shared" si="59"/>
        <v>445422475.69444442</v>
      </c>
      <c r="G254" s="102">
        <f t="shared" si="60"/>
        <v>445420760.41666669</v>
      </c>
      <c r="H254" s="100">
        <f t="shared" si="61"/>
        <v>5001.75</v>
      </c>
      <c r="I254" s="101">
        <f t="shared" si="62"/>
        <v>4315.6388888888887</v>
      </c>
      <c r="J254" s="101">
        <f t="shared" si="63"/>
        <v>3825.5595238095239</v>
      </c>
      <c r="K254" s="101">
        <f t="shared" si="64"/>
        <v>3458</v>
      </c>
      <c r="L254" s="101">
        <f t="shared" si="65"/>
        <v>3172.1203703703704</v>
      </c>
      <c r="M254" s="113">
        <f t="shared" si="66"/>
        <v>2943.4166666666665</v>
      </c>
      <c r="P254" s="15">
        <f t="shared" si="56"/>
        <v>21639.625</v>
      </c>
      <c r="R254" s="15">
        <v>4.2999999999999997E-2</v>
      </c>
      <c r="X254" s="130"/>
    </row>
    <row r="255" spans="2:24" ht="15" x14ac:dyDescent="0.25">
      <c r="B255" s="131"/>
      <c r="C255" s="112">
        <f t="shared" si="67"/>
        <v>248000</v>
      </c>
      <c r="D255" s="18">
        <f t="shared" si="57"/>
        <v>21904.600000000002</v>
      </c>
      <c r="E255" s="100">
        <f t="shared" si="58"/>
        <v>449054633.33333331</v>
      </c>
      <c r="F255" s="101">
        <f t="shared" si="59"/>
        <v>449051188.8888889</v>
      </c>
      <c r="G255" s="102">
        <f t="shared" si="60"/>
        <v>449049466.66666669</v>
      </c>
      <c r="H255" s="100">
        <f t="shared" si="61"/>
        <v>5022</v>
      </c>
      <c r="I255" s="101">
        <f t="shared" si="62"/>
        <v>4333.1111111111113</v>
      </c>
      <c r="J255" s="101">
        <f t="shared" si="63"/>
        <v>3841.0476190476193</v>
      </c>
      <c r="K255" s="101">
        <f t="shared" si="64"/>
        <v>3472</v>
      </c>
      <c r="L255" s="101">
        <f t="shared" si="65"/>
        <v>3184.962962962963</v>
      </c>
      <c r="M255" s="113">
        <f t="shared" si="66"/>
        <v>2955.3333333333335</v>
      </c>
      <c r="P255" s="15">
        <f t="shared" si="56"/>
        <v>21727.95</v>
      </c>
      <c r="R255" s="15">
        <v>4.2999999999999997E-2</v>
      </c>
      <c r="X255" s="130"/>
    </row>
    <row r="256" spans="2:24" ht="15" x14ac:dyDescent="0.25">
      <c r="B256" s="131"/>
      <c r="C256" s="112">
        <f t="shared" si="67"/>
        <v>249000</v>
      </c>
      <c r="D256" s="18">
        <f t="shared" si="57"/>
        <v>21992.924999999999</v>
      </c>
      <c r="E256" s="100">
        <f t="shared" si="58"/>
        <v>452698081.24999994</v>
      </c>
      <c r="F256" s="101">
        <f t="shared" si="59"/>
        <v>452694622.91666657</v>
      </c>
      <c r="G256" s="102">
        <f t="shared" si="60"/>
        <v>452692893.74999994</v>
      </c>
      <c r="H256" s="100">
        <f t="shared" si="61"/>
        <v>5042.25</v>
      </c>
      <c r="I256" s="101">
        <f t="shared" si="62"/>
        <v>4350.583333333333</v>
      </c>
      <c r="J256" s="101">
        <f t="shared" si="63"/>
        <v>3856.5357142857142</v>
      </c>
      <c r="K256" s="101">
        <f t="shared" si="64"/>
        <v>3486</v>
      </c>
      <c r="L256" s="101">
        <f t="shared" si="65"/>
        <v>3197.8055555555557</v>
      </c>
      <c r="M256" s="113">
        <f t="shared" si="66"/>
        <v>2967.25</v>
      </c>
      <c r="P256" s="15">
        <f t="shared" si="56"/>
        <v>21816.274999999998</v>
      </c>
      <c r="R256" s="15">
        <v>4.2999999999999997E-2</v>
      </c>
      <c r="X256" s="130"/>
    </row>
    <row r="257" spans="2:26" ht="15.75" thickBot="1" x14ac:dyDescent="0.3">
      <c r="B257" s="131"/>
      <c r="C257" s="116">
        <f>C256+1000</f>
        <v>250000</v>
      </c>
      <c r="D257" s="117">
        <f t="shared" si="57"/>
        <v>22081.25</v>
      </c>
      <c r="E257" s="118">
        <f>IF(N8="P1",((P257*C257*2)+C257)/24,0)</f>
        <v>0</v>
      </c>
      <c r="F257" s="119">
        <f>IF(N8="P1",((P257*C257*3)+C257)/36,0)</f>
        <v>0</v>
      </c>
      <c r="G257" s="120">
        <f>IF(N8="P1",((P257*C257*4)+C257)/48,0)</f>
        <v>0</v>
      </c>
      <c r="H257" s="118">
        <f>IF(N8="P1",((R257*C257*5)+C257)/60,0)</f>
        <v>0</v>
      </c>
      <c r="I257" s="119">
        <f>IF(N8="P1",((R257*C257*6)+C257)/72,0)</f>
        <v>0</v>
      </c>
      <c r="J257" s="119">
        <f>IF(N8="P1",((R257*C257*7)+C257)/84,0)</f>
        <v>0</v>
      </c>
      <c r="K257" s="119">
        <f>IF(N8="P1",((R257*C257*8)+C257)/96,0)</f>
        <v>0</v>
      </c>
      <c r="L257" s="119">
        <f>IF(N8="P1",((R257*C257*9)+C257)/108,0)</f>
        <v>0</v>
      </c>
      <c r="M257" s="121">
        <f>IF(N8="P1",((R257*C257*10)+C257)/120,0)</f>
        <v>0</v>
      </c>
      <c r="P257" s="15">
        <f>D15</f>
        <v>0.04</v>
      </c>
      <c r="R257" s="15">
        <f>H15</f>
        <v>4.6899999999999997E-2</v>
      </c>
      <c r="X257" s="130"/>
    </row>
    <row r="258" spans="2:26" ht="9.75" customHeight="1" thickBot="1" x14ac:dyDescent="0.3">
      <c r="B258" s="131"/>
      <c r="C258" s="107" t="s">
        <v>17</v>
      </c>
      <c r="D258" s="109"/>
      <c r="E258" s="109"/>
      <c r="F258" s="109"/>
      <c r="G258" s="109"/>
      <c r="H258" s="109"/>
      <c r="I258" s="109"/>
      <c r="J258" s="109"/>
      <c r="K258" s="109"/>
      <c r="L258" s="109"/>
      <c r="M258" s="152"/>
      <c r="X258" s="130"/>
    </row>
    <row r="259" spans="2:26" ht="15.75" x14ac:dyDescent="0.25">
      <c r="B259" s="122"/>
      <c r="C259" s="153" t="s">
        <v>98</v>
      </c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25"/>
      <c r="O259" s="126"/>
      <c r="P259" s="125"/>
      <c r="Q259" s="125"/>
      <c r="R259" s="125"/>
      <c r="S259" s="125"/>
      <c r="T259" s="125"/>
      <c r="U259" s="154"/>
      <c r="V259" s="154"/>
      <c r="W259" s="154"/>
      <c r="X259" s="155"/>
      <c r="Y259" s="39"/>
    </row>
    <row r="260" spans="2:26" ht="15" customHeight="1" x14ac:dyDescent="0.25">
      <c r="B260" s="131"/>
      <c r="C260" s="107" t="s">
        <v>96</v>
      </c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U260" s="332"/>
      <c r="V260" s="332"/>
      <c r="W260" s="38"/>
      <c r="X260" s="141"/>
      <c r="Y260" s="37"/>
    </row>
    <row r="261" spans="2:26" ht="15.75" customHeight="1" x14ac:dyDescent="0.25">
      <c r="B261" s="131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P261" s="41" t="s">
        <v>46</v>
      </c>
      <c r="Q261" s="41" t="s">
        <v>48</v>
      </c>
      <c r="R261" s="41" t="s">
        <v>54</v>
      </c>
      <c r="S261" s="41"/>
      <c r="T261" s="42" t="s">
        <v>60</v>
      </c>
      <c r="U261" s="42" t="s">
        <v>61</v>
      </c>
      <c r="V261" s="332"/>
      <c r="W261" s="332"/>
      <c r="X261" s="142"/>
      <c r="Y261" s="37"/>
      <c r="Z261" s="37"/>
    </row>
    <row r="262" spans="2:26" ht="22.5" x14ac:dyDescent="0.3">
      <c r="B262" s="131"/>
      <c r="C262" s="437" t="s">
        <v>16</v>
      </c>
      <c r="D262" s="437"/>
      <c r="E262" s="437"/>
      <c r="F262" s="437"/>
      <c r="G262" s="437"/>
      <c r="H262" s="437"/>
      <c r="I262" s="437"/>
      <c r="J262" s="437"/>
      <c r="K262" s="437"/>
      <c r="L262" s="437"/>
      <c r="M262" s="437"/>
      <c r="N262" s="41"/>
      <c r="P262" s="61" t="s">
        <v>37</v>
      </c>
      <c r="Q262" s="62" t="s">
        <v>39</v>
      </c>
      <c r="R262" s="63" t="s">
        <v>41</v>
      </c>
      <c r="S262" s="63" t="s">
        <v>72</v>
      </c>
      <c r="T262" s="64">
        <v>0.03</v>
      </c>
      <c r="U262" s="64">
        <v>3.6900000000000002E-2</v>
      </c>
      <c r="V262" s="332"/>
      <c r="W262" s="436"/>
      <c r="X262" s="142"/>
      <c r="Y262" s="34"/>
      <c r="Z262" s="34"/>
    </row>
    <row r="263" spans="2:26" ht="15" x14ac:dyDescent="0.2">
      <c r="B263" s="131"/>
      <c r="C263" s="435" t="s">
        <v>15</v>
      </c>
      <c r="D263" s="435"/>
      <c r="E263" s="435"/>
      <c r="F263" s="435"/>
      <c r="G263" s="435"/>
      <c r="H263" s="435" t="s">
        <v>114</v>
      </c>
      <c r="I263" s="435"/>
      <c r="J263" s="435"/>
      <c r="K263" s="435"/>
      <c r="L263" s="435"/>
      <c r="M263" s="435"/>
      <c r="N263" s="45"/>
      <c r="P263" s="62"/>
      <c r="Q263" s="62"/>
      <c r="R263" s="63" t="s">
        <v>42</v>
      </c>
      <c r="S263" s="63" t="s">
        <v>73</v>
      </c>
      <c r="T263" s="64">
        <v>0.04</v>
      </c>
      <c r="U263" s="64">
        <v>4.6899999999999997E-2</v>
      </c>
      <c r="V263" s="332"/>
      <c r="W263" s="436"/>
      <c r="X263" s="142"/>
      <c r="Y263" s="34"/>
      <c r="Z263" s="34"/>
    </row>
    <row r="264" spans="2:26" ht="31.5" customHeight="1" x14ac:dyDescent="0.2">
      <c r="B264" s="131"/>
      <c r="C264" s="435" t="s">
        <v>115</v>
      </c>
      <c r="D264" s="435"/>
      <c r="E264" s="435"/>
      <c r="F264" s="435"/>
      <c r="G264" s="435"/>
      <c r="H264" s="435" t="s">
        <v>99</v>
      </c>
      <c r="I264" s="435"/>
      <c r="J264" s="435"/>
      <c r="K264" s="435"/>
      <c r="L264" s="435"/>
      <c r="M264" s="435"/>
      <c r="N264" s="45"/>
      <c r="P264" s="62"/>
      <c r="Q264" s="62" t="s">
        <v>40</v>
      </c>
      <c r="R264" s="63" t="s">
        <v>41</v>
      </c>
      <c r="S264" s="63" t="s">
        <v>74</v>
      </c>
      <c r="T264" s="65">
        <v>0.05</v>
      </c>
      <c r="U264" s="65">
        <v>5.6899999999999999E-2</v>
      </c>
      <c r="V264" s="332"/>
      <c r="W264" s="332"/>
      <c r="X264" s="142"/>
      <c r="Y264" s="34"/>
      <c r="Z264" s="34"/>
    </row>
    <row r="265" spans="2:26" ht="15" customHeight="1" x14ac:dyDescent="0.2">
      <c r="B265" s="131"/>
      <c r="C265" s="435" t="s">
        <v>116</v>
      </c>
      <c r="D265" s="435"/>
      <c r="E265" s="435"/>
      <c r="F265" s="435"/>
      <c r="G265" s="435"/>
      <c r="H265" s="435"/>
      <c r="I265" s="435"/>
      <c r="J265" s="435"/>
      <c r="K265" s="435"/>
      <c r="L265" s="435"/>
      <c r="M265" s="435"/>
      <c r="N265" s="33"/>
      <c r="P265" s="62"/>
      <c r="Q265" s="62"/>
      <c r="R265" s="63" t="s">
        <v>42</v>
      </c>
      <c r="S265" s="63" t="s">
        <v>75</v>
      </c>
      <c r="T265" s="65">
        <v>0.06</v>
      </c>
      <c r="U265" s="65">
        <v>6.6900000000000001E-2</v>
      </c>
      <c r="V265" s="436"/>
      <c r="W265" s="332"/>
      <c r="X265" s="142"/>
      <c r="Y265" s="34"/>
      <c r="Z265" s="34"/>
    </row>
    <row r="266" spans="2:26" ht="21" customHeight="1" x14ac:dyDescent="0.3">
      <c r="B266" s="131"/>
      <c r="C266" s="437" t="s">
        <v>14</v>
      </c>
      <c r="D266" s="437"/>
      <c r="E266" s="437"/>
      <c r="F266" s="437"/>
      <c r="G266" s="437"/>
      <c r="H266" s="437"/>
      <c r="I266" s="437"/>
      <c r="J266" s="437"/>
      <c r="K266" s="437"/>
      <c r="L266" s="437"/>
      <c r="M266" s="437"/>
      <c r="N266" s="45"/>
      <c r="P266" s="61" t="s">
        <v>38</v>
      </c>
      <c r="Q266" s="62" t="s">
        <v>39</v>
      </c>
      <c r="R266" s="63" t="s">
        <v>41</v>
      </c>
      <c r="S266" s="63" t="s">
        <v>76</v>
      </c>
      <c r="T266" s="65">
        <v>0.03</v>
      </c>
      <c r="U266" s="64">
        <v>3.6900000000000002E-2</v>
      </c>
      <c r="V266" s="436"/>
      <c r="W266" s="436"/>
      <c r="X266" s="142"/>
      <c r="Y266" s="34"/>
      <c r="Z266" s="34"/>
    </row>
    <row r="267" spans="2:26" ht="15" x14ac:dyDescent="0.2">
      <c r="B267" s="131"/>
      <c r="C267" s="434" t="s">
        <v>13</v>
      </c>
      <c r="D267" s="434"/>
      <c r="E267" s="434"/>
      <c r="F267" s="434"/>
      <c r="G267" s="434"/>
      <c r="H267" s="435" t="s">
        <v>117</v>
      </c>
      <c r="I267" s="435"/>
      <c r="J267" s="435"/>
      <c r="K267" s="435"/>
      <c r="L267" s="435"/>
      <c r="M267" s="435"/>
      <c r="N267" s="45"/>
      <c r="P267" s="62"/>
      <c r="Q267" s="62"/>
      <c r="R267" s="63" t="s">
        <v>42</v>
      </c>
      <c r="S267" s="63" t="s">
        <v>77</v>
      </c>
      <c r="T267" s="65">
        <v>0.04</v>
      </c>
      <c r="U267" s="64">
        <v>4.6899999999999997E-2</v>
      </c>
      <c r="V267" s="436"/>
      <c r="W267" s="436"/>
      <c r="X267" s="142"/>
      <c r="Y267" s="34"/>
      <c r="Z267" s="34"/>
    </row>
    <row r="268" spans="2:26" ht="15" customHeight="1" x14ac:dyDescent="0.2">
      <c r="B268" s="131"/>
      <c r="C268" s="434" t="s">
        <v>12</v>
      </c>
      <c r="D268" s="434"/>
      <c r="E268" s="434"/>
      <c r="F268" s="434"/>
      <c r="G268" s="434"/>
      <c r="H268" s="435" t="s">
        <v>97</v>
      </c>
      <c r="I268" s="435"/>
      <c r="J268" s="435"/>
      <c r="K268" s="435"/>
      <c r="L268" s="435"/>
      <c r="M268" s="435"/>
      <c r="N268" s="33"/>
      <c r="P268" s="62"/>
      <c r="Q268" s="62" t="s">
        <v>40</v>
      </c>
      <c r="R268" s="63" t="s">
        <v>41</v>
      </c>
      <c r="S268" s="63" t="s">
        <v>78</v>
      </c>
      <c r="T268" s="65">
        <v>0.05</v>
      </c>
      <c r="U268" s="65">
        <v>5.6899999999999999E-2</v>
      </c>
      <c r="V268" s="436"/>
      <c r="W268" s="436"/>
      <c r="X268" s="142"/>
      <c r="Y268" s="34"/>
      <c r="Z268" s="34"/>
    </row>
    <row r="269" spans="2:26" ht="30.75" customHeight="1" x14ac:dyDescent="0.2">
      <c r="B269" s="131"/>
      <c r="C269" s="435" t="s">
        <v>118</v>
      </c>
      <c r="D269" s="435"/>
      <c r="E269" s="435"/>
      <c r="F269" s="435"/>
      <c r="G269" s="435"/>
      <c r="H269" s="435" t="s">
        <v>119</v>
      </c>
      <c r="I269" s="435"/>
      <c r="J269" s="435"/>
      <c r="K269" s="435"/>
      <c r="L269" s="435"/>
      <c r="M269" s="435"/>
      <c r="N269" s="41"/>
      <c r="P269" s="62"/>
      <c r="Q269" s="62"/>
      <c r="R269" s="63" t="s">
        <v>42</v>
      </c>
      <c r="S269" s="63" t="s">
        <v>79</v>
      </c>
      <c r="T269" s="65">
        <v>0.06</v>
      </c>
      <c r="U269" s="65">
        <v>6.6900000000000001E-2</v>
      </c>
      <c r="V269" s="436"/>
      <c r="W269" s="436"/>
      <c r="X269" s="142"/>
      <c r="Y269" s="34"/>
      <c r="Z269" s="34"/>
    </row>
    <row r="270" spans="2:26" ht="20.25" customHeight="1" x14ac:dyDescent="0.3">
      <c r="B270" s="131"/>
      <c r="C270" s="437" t="s">
        <v>11</v>
      </c>
      <c r="D270" s="437"/>
      <c r="E270" s="437"/>
      <c r="F270" s="437"/>
      <c r="G270" s="437"/>
      <c r="H270" s="437"/>
      <c r="I270" s="437"/>
      <c r="J270" s="437"/>
      <c r="K270" s="437"/>
      <c r="L270" s="437"/>
      <c r="M270" s="437"/>
      <c r="N270" s="45"/>
      <c r="P270" s="61" t="s">
        <v>44</v>
      </c>
      <c r="Q270" s="62" t="s">
        <v>39</v>
      </c>
      <c r="R270" s="63" t="s">
        <v>41</v>
      </c>
      <c r="S270" s="63" t="s">
        <v>80</v>
      </c>
      <c r="T270" s="64">
        <v>0.03</v>
      </c>
      <c r="U270" s="64">
        <v>3.6900000000000002E-2</v>
      </c>
      <c r="V270" s="436"/>
      <c r="W270" s="436"/>
      <c r="X270" s="142"/>
      <c r="Y270" s="34"/>
      <c r="Z270" s="34"/>
    </row>
    <row r="271" spans="2:26" ht="9.75" customHeight="1" x14ac:dyDescent="0.25">
      <c r="B271" s="131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45"/>
      <c r="P271" s="62"/>
      <c r="Q271" s="62"/>
      <c r="R271" s="63" t="s">
        <v>42</v>
      </c>
      <c r="S271" s="63" t="s">
        <v>81</v>
      </c>
      <c r="T271" s="64">
        <v>0.03</v>
      </c>
      <c r="U271" s="64">
        <v>3.6900000000000002E-2</v>
      </c>
      <c r="V271" s="436"/>
      <c r="W271" s="436"/>
      <c r="X271" s="142"/>
      <c r="Y271" s="34"/>
      <c r="Z271" s="34"/>
    </row>
    <row r="272" spans="2:26" ht="14.25" customHeight="1" x14ac:dyDescent="0.25">
      <c r="B272" s="131"/>
      <c r="C272" s="438" t="s">
        <v>120</v>
      </c>
      <c r="D272" s="438"/>
      <c r="E272" s="438"/>
      <c r="F272" s="438"/>
      <c r="G272" s="109"/>
      <c r="H272" s="109"/>
      <c r="I272" s="109"/>
      <c r="J272" s="109"/>
      <c r="K272" s="109"/>
      <c r="L272" s="106"/>
      <c r="M272" s="109"/>
      <c r="N272" s="33"/>
      <c r="P272" s="62"/>
      <c r="Q272" s="62" t="s">
        <v>40</v>
      </c>
      <c r="R272" s="63" t="s">
        <v>41</v>
      </c>
      <c r="S272" s="63" t="s">
        <v>82</v>
      </c>
      <c r="T272" s="65">
        <v>0.05</v>
      </c>
      <c r="U272" s="65">
        <v>5.6899999999999999E-2</v>
      </c>
      <c r="V272" s="436"/>
      <c r="W272" s="436"/>
      <c r="X272" s="142"/>
      <c r="Y272" s="34"/>
      <c r="Z272" s="34"/>
    </row>
    <row r="273" spans="2:24" ht="15.75" customHeight="1" thickBot="1" x14ac:dyDescent="0.25">
      <c r="B273" s="143"/>
      <c r="C273" s="144"/>
      <c r="D273" s="145"/>
      <c r="E273" s="146"/>
      <c r="F273" s="146"/>
      <c r="G273" s="146"/>
      <c r="H273" s="147"/>
      <c r="I273" s="147"/>
      <c r="J273" s="145"/>
      <c r="K273" s="148"/>
      <c r="L273" s="148"/>
      <c r="M273" s="149"/>
      <c r="N273" s="149"/>
      <c r="O273" s="150"/>
      <c r="P273" s="148"/>
      <c r="Q273" s="148"/>
      <c r="R273" s="63" t="s">
        <v>42</v>
      </c>
      <c r="S273" s="63" t="s">
        <v>83</v>
      </c>
      <c r="T273" s="65">
        <v>0.06</v>
      </c>
      <c r="U273" s="65">
        <v>6.6900000000000001E-2</v>
      </c>
      <c r="V273" s="148"/>
      <c r="W273" s="148"/>
      <c r="X273" s="151"/>
    </row>
    <row r="274" spans="2:24" ht="39" customHeight="1" x14ac:dyDescent="0.2">
      <c r="E274" s="40"/>
      <c r="F274" s="41"/>
      <c r="G274" s="45"/>
      <c r="H274" s="44"/>
      <c r="I274" s="44"/>
      <c r="M274" s="47"/>
      <c r="N274" s="41"/>
    </row>
    <row r="275" spans="2:24" x14ac:dyDescent="0.2">
      <c r="E275" s="41"/>
      <c r="F275" s="41"/>
      <c r="G275" s="45"/>
      <c r="H275" s="44"/>
      <c r="I275" s="44"/>
      <c r="M275" s="41"/>
      <c r="N275" s="45"/>
    </row>
    <row r="276" spans="2:24" x14ac:dyDescent="0.2">
      <c r="E276" s="41"/>
      <c r="F276" s="41"/>
      <c r="G276" s="45"/>
      <c r="H276" s="44"/>
      <c r="I276" s="44"/>
      <c r="M276" s="41"/>
      <c r="N276" s="45"/>
    </row>
    <row r="277" spans="2:24" x14ac:dyDescent="0.2">
      <c r="E277" s="41"/>
      <c r="F277" s="41"/>
      <c r="G277" s="41"/>
      <c r="H277" s="42"/>
      <c r="I277" s="42"/>
      <c r="M277" s="33"/>
      <c r="N277" s="33"/>
    </row>
    <row r="278" spans="2:24" x14ac:dyDescent="0.2">
      <c r="E278" s="41"/>
      <c r="F278" s="41"/>
      <c r="G278" s="45"/>
      <c r="H278" s="44"/>
      <c r="I278" s="44"/>
      <c r="M278" s="33"/>
      <c r="N278" s="41"/>
    </row>
    <row r="279" spans="2:24" x14ac:dyDescent="0.2">
      <c r="E279" s="41"/>
      <c r="F279" s="41"/>
      <c r="G279" s="45"/>
      <c r="H279" s="44"/>
      <c r="I279" s="44"/>
      <c r="M279" s="33"/>
      <c r="N279" s="45"/>
    </row>
    <row r="280" spans="2:24" x14ac:dyDescent="0.2">
      <c r="H280" s="42"/>
      <c r="I280" s="42"/>
      <c r="M280" s="33"/>
      <c r="N280" s="45"/>
    </row>
  </sheetData>
  <sheetProtection formatCells="0" selectLockedCells="1"/>
  <mergeCells count="32">
    <mergeCell ref="K10:M10"/>
    <mergeCell ref="C3:M3"/>
    <mergeCell ref="C4:M4"/>
    <mergeCell ref="C5:M5"/>
    <mergeCell ref="K7:M7"/>
    <mergeCell ref="K8:M8"/>
    <mergeCell ref="K12:M12"/>
    <mergeCell ref="C14:C16"/>
    <mergeCell ref="D14:M14"/>
    <mergeCell ref="D15:G15"/>
    <mergeCell ref="H15:M15"/>
    <mergeCell ref="C265:M265"/>
    <mergeCell ref="V265:V267"/>
    <mergeCell ref="C266:M266"/>
    <mergeCell ref="W266:W267"/>
    <mergeCell ref="C267:G267"/>
    <mergeCell ref="H267:M267"/>
    <mergeCell ref="W262:W263"/>
    <mergeCell ref="C263:G263"/>
    <mergeCell ref="H263:M263"/>
    <mergeCell ref="C264:G264"/>
    <mergeCell ref="H264:M264"/>
    <mergeCell ref="C262:M262"/>
    <mergeCell ref="C268:G268"/>
    <mergeCell ref="H268:M268"/>
    <mergeCell ref="V268:V272"/>
    <mergeCell ref="W268:W269"/>
    <mergeCell ref="C269:G269"/>
    <mergeCell ref="H269:M269"/>
    <mergeCell ref="C270:M270"/>
    <mergeCell ref="W270:W272"/>
    <mergeCell ref="C272:F272"/>
  </mergeCells>
  <dataValidations count="3">
    <dataValidation type="list" allowBlank="1" showInputMessage="1" showErrorMessage="1" sqref="K12:M12">
      <formula1>$V$11:$V$12</formula1>
    </dataValidation>
    <dataValidation type="list" allowBlank="1" showInputMessage="1" showErrorMessage="1" sqref="K10:M10">
      <formula1>$V$8:$V$9</formula1>
    </dataValidation>
    <dataValidation type="list" allowBlank="1" showInputMessage="1" showErrorMessage="1" sqref="K8:M8">
      <formula1>$V$4:$V$6</formula1>
    </dataValidation>
  </dataValidations>
  <printOptions horizontalCentered="1"/>
  <pageMargins left="0.75" right="0.75" top="0.8" bottom="0.61" header="0.5" footer="0.17"/>
  <pageSetup paperSize="9" scale="1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90" zoomScaleNormal="90" workbookViewId="0">
      <selection activeCell="B7" sqref="B7"/>
    </sheetView>
  </sheetViews>
  <sheetFormatPr defaultRowHeight="12.75" x14ac:dyDescent="0.2"/>
  <cols>
    <col min="1" max="1" width="55.140625" bestFit="1" customWidth="1"/>
    <col min="2" max="2" width="28.42578125" bestFit="1" customWidth="1"/>
    <col min="4" max="4" width="21.7109375" customWidth="1"/>
  </cols>
  <sheetData>
    <row r="1" spans="1:4" s="255" customFormat="1" ht="22.5" x14ac:dyDescent="0.25">
      <c r="A1" s="505" t="s">
        <v>100</v>
      </c>
      <c r="B1" s="506"/>
      <c r="C1" s="253"/>
      <c r="D1" s="254"/>
    </row>
    <row r="2" spans="1:4" s="255" customFormat="1" ht="23.25" thickBot="1" x14ac:dyDescent="0.5">
      <c r="A2" s="507" t="s">
        <v>101</v>
      </c>
      <c r="B2" s="508"/>
      <c r="C2" s="256"/>
      <c r="D2" s="257"/>
    </row>
    <row r="3" spans="1:4" s="255" customFormat="1" ht="22.5" x14ac:dyDescent="0.45">
      <c r="A3" s="258" t="s">
        <v>102</v>
      </c>
      <c r="B3" s="259">
        <v>7</v>
      </c>
      <c r="C3" s="256"/>
      <c r="D3" s="257"/>
    </row>
    <row r="4" spans="1:4" ht="22.5" hidden="1" x14ac:dyDescent="0.45">
      <c r="A4" s="260" t="s">
        <v>28</v>
      </c>
      <c r="B4" s="261">
        <f>B3*12</f>
        <v>84</v>
      </c>
      <c r="C4" s="256"/>
      <c r="D4" s="257"/>
    </row>
    <row r="5" spans="1:4" ht="22.5" x14ac:dyDescent="0.45">
      <c r="A5" s="260" t="s">
        <v>103</v>
      </c>
      <c r="B5" s="262">
        <v>2.5600000000000001E-2</v>
      </c>
      <c r="C5" s="256"/>
      <c r="D5" s="257"/>
    </row>
    <row r="6" spans="1:4" ht="22.5" x14ac:dyDescent="0.45">
      <c r="A6" s="260" t="s">
        <v>26</v>
      </c>
      <c r="B6" s="262">
        <f>'FLOATING RATE'!J8</f>
        <v>3.9199999999999999E-2</v>
      </c>
      <c r="C6" s="256"/>
      <c r="D6" s="257"/>
    </row>
    <row r="7" spans="1:4" ht="23.25" thickBot="1" x14ac:dyDescent="0.5">
      <c r="A7" s="260" t="s">
        <v>25</v>
      </c>
      <c r="B7" s="263">
        <f>B5+B6</f>
        <v>6.4799999999999996E-2</v>
      </c>
      <c r="C7" s="256"/>
      <c r="D7" s="257"/>
    </row>
    <row r="8" spans="1:4" ht="23.25" hidden="1" thickBot="1" x14ac:dyDescent="0.5">
      <c r="A8" s="260" t="s">
        <v>24</v>
      </c>
      <c r="B8" s="264">
        <v>12</v>
      </c>
      <c r="C8" s="256"/>
      <c r="D8" s="257"/>
    </row>
    <row r="9" spans="1:4" ht="23.25" hidden="1" thickBot="1" x14ac:dyDescent="0.5">
      <c r="A9" s="265" t="s">
        <v>23</v>
      </c>
      <c r="B9" s="266">
        <f>B7/B8</f>
        <v>5.3999999999999994E-3</v>
      </c>
      <c r="C9" s="256"/>
      <c r="D9" s="257"/>
    </row>
    <row r="10" spans="1:4" ht="23.25" hidden="1" thickBot="1" x14ac:dyDescent="0.5">
      <c r="A10" s="80" t="s">
        <v>104</v>
      </c>
      <c r="B10" s="81" t="s">
        <v>105</v>
      </c>
      <c r="C10" s="256"/>
      <c r="D10" s="257"/>
    </row>
    <row r="11" spans="1:4" ht="23.25" hidden="1" thickBot="1" x14ac:dyDescent="0.5">
      <c r="A11" s="82">
        <v>10000</v>
      </c>
      <c r="B11" s="83">
        <f>PMT($B9,$B4,A11*(-1))</f>
        <v>148.39755791883326</v>
      </c>
      <c r="C11" s="256"/>
      <c r="D11" s="257"/>
    </row>
    <row r="12" spans="1:4" ht="23.25" hidden="1" thickBot="1" x14ac:dyDescent="0.5">
      <c r="A12" s="267" t="s">
        <v>106</v>
      </c>
      <c r="B12" s="268">
        <f>ROUNDUP(B11,2)</f>
        <v>148.39999999999998</v>
      </c>
      <c r="C12" s="256"/>
      <c r="D12" s="257"/>
    </row>
    <row r="13" spans="1:4" ht="23.25" hidden="1" thickBot="1" x14ac:dyDescent="0.5">
      <c r="A13" s="267" t="s">
        <v>107</v>
      </c>
      <c r="B13" s="269">
        <f>B12*B4</f>
        <v>12465.599999999999</v>
      </c>
      <c r="C13" s="256"/>
      <c r="D13" s="257"/>
    </row>
    <row r="14" spans="1:4" ht="23.25" hidden="1" thickBot="1" x14ac:dyDescent="0.5">
      <c r="A14" s="267" t="s">
        <v>108</v>
      </c>
      <c r="B14" s="269">
        <f>B13-A11</f>
        <v>2465.5999999999985</v>
      </c>
      <c r="C14" s="256"/>
      <c r="D14" s="257"/>
    </row>
    <row r="15" spans="1:4" ht="23.25" hidden="1" thickBot="1" x14ac:dyDescent="0.5">
      <c r="A15" s="267" t="s">
        <v>109</v>
      </c>
      <c r="B15" s="270">
        <f>B14/B16</f>
        <v>3.5222857142857125E-2</v>
      </c>
      <c r="C15" s="256"/>
      <c r="D15" s="257"/>
    </row>
    <row r="16" spans="1:4" ht="23.25" hidden="1" thickBot="1" x14ac:dyDescent="0.5">
      <c r="A16" s="271" t="s">
        <v>110</v>
      </c>
      <c r="B16" s="272">
        <f>A11*B3</f>
        <v>70000</v>
      </c>
      <c r="C16" s="256"/>
      <c r="D16" s="257"/>
    </row>
    <row r="17" spans="1:4" ht="23.25" thickBot="1" x14ac:dyDescent="0.5">
      <c r="A17" s="90" t="s">
        <v>111</v>
      </c>
      <c r="B17" s="273">
        <f>B15</f>
        <v>3.5222857142857125E-2</v>
      </c>
      <c r="C17" s="256"/>
      <c r="D17" s="257"/>
    </row>
    <row r="18" spans="1:4" s="255" customFormat="1" ht="25.5" hidden="1" thickBot="1" x14ac:dyDescent="0.55000000000000004">
      <c r="A18" s="274" t="s">
        <v>112</v>
      </c>
      <c r="B18" s="275">
        <f>POWER(1+B9,12)-1</f>
        <v>6.6759626640876535E-2</v>
      </c>
      <c r="C18" s="256"/>
      <c r="D18" s="257"/>
    </row>
    <row r="19" spans="1:4" ht="16.5" thickBot="1" x14ac:dyDescent="0.35">
      <c r="A19" s="276" t="s">
        <v>113</v>
      </c>
      <c r="B19" s="277"/>
      <c r="C19" s="277"/>
      <c r="D19" s="278"/>
    </row>
    <row r="20" spans="1:4" ht="15" x14ac:dyDescent="0.25">
      <c r="A20" s="255"/>
      <c r="B20" s="255"/>
      <c r="C20" s="255"/>
      <c r="D20" s="255"/>
    </row>
  </sheetData>
  <sheetProtection password="C45A" sheet="1" objects="1" scenarios="1"/>
  <protectedRanges>
    <protectedRange sqref="B3" name="Range1"/>
    <protectedRange sqref="B5" name="Range2"/>
    <protectedRange sqref="B6" name="Range3"/>
  </protectedRanges>
  <mergeCells count="2">
    <mergeCell ref="A1:B1"/>
    <mergeCell ref="A2:B2"/>
  </mergeCells>
  <hyperlinks>
    <hyperlink ref="A17" r:id="rId1" display="SOD@fixed Rate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90" zoomScaleNormal="90" workbookViewId="0">
      <selection activeCell="B7" sqref="B7"/>
    </sheetView>
  </sheetViews>
  <sheetFormatPr defaultRowHeight="12.75" x14ac:dyDescent="0.2"/>
  <cols>
    <col min="1" max="1" width="55.140625" bestFit="1" customWidth="1"/>
    <col min="2" max="2" width="28.42578125" bestFit="1" customWidth="1"/>
    <col min="4" max="4" width="21.7109375" customWidth="1"/>
  </cols>
  <sheetData>
    <row r="1" spans="1:4" s="255" customFormat="1" ht="22.5" x14ac:dyDescent="0.25">
      <c r="A1" s="505" t="s">
        <v>100</v>
      </c>
      <c r="B1" s="506"/>
      <c r="C1" s="253"/>
      <c r="D1" s="254"/>
    </row>
    <row r="2" spans="1:4" s="255" customFormat="1" ht="23.25" thickBot="1" x14ac:dyDescent="0.5">
      <c r="A2" s="507" t="s">
        <v>101</v>
      </c>
      <c r="B2" s="508"/>
      <c r="C2" s="256"/>
      <c r="D2" s="257"/>
    </row>
    <row r="3" spans="1:4" s="255" customFormat="1" ht="22.5" x14ac:dyDescent="0.45">
      <c r="A3" s="258" t="s">
        <v>102</v>
      </c>
      <c r="B3" s="259">
        <v>8</v>
      </c>
      <c r="C3" s="256"/>
      <c r="D3" s="257"/>
    </row>
    <row r="4" spans="1:4" ht="22.5" hidden="1" x14ac:dyDescent="0.45">
      <c r="A4" s="260" t="s">
        <v>28</v>
      </c>
      <c r="B4" s="261">
        <f>B3*12</f>
        <v>96</v>
      </c>
      <c r="C4" s="256"/>
      <c r="D4" s="257"/>
    </row>
    <row r="5" spans="1:4" ht="22.5" x14ac:dyDescent="0.45">
      <c r="A5" s="260" t="s">
        <v>103</v>
      </c>
      <c r="B5" s="262">
        <v>2.5600000000000001E-2</v>
      </c>
      <c r="C5" s="256"/>
      <c r="D5" s="257"/>
    </row>
    <row r="6" spans="1:4" ht="22.5" x14ac:dyDescent="0.45">
      <c r="A6" s="260" t="s">
        <v>26</v>
      </c>
      <c r="B6" s="262">
        <f>'FLOATING RATE'!K8</f>
        <v>3.9199999999999999E-2</v>
      </c>
      <c r="C6" s="256"/>
      <c r="D6" s="257"/>
    </row>
    <row r="7" spans="1:4" ht="23.25" thickBot="1" x14ac:dyDescent="0.5">
      <c r="A7" s="260" t="s">
        <v>25</v>
      </c>
      <c r="B7" s="263">
        <f>B5+B6</f>
        <v>6.4799999999999996E-2</v>
      </c>
      <c r="C7" s="256"/>
      <c r="D7" s="257"/>
    </row>
    <row r="8" spans="1:4" ht="23.25" hidden="1" thickBot="1" x14ac:dyDescent="0.5">
      <c r="A8" s="260" t="s">
        <v>24</v>
      </c>
      <c r="B8" s="264">
        <v>12</v>
      </c>
      <c r="C8" s="256"/>
      <c r="D8" s="257"/>
    </row>
    <row r="9" spans="1:4" ht="23.25" hidden="1" thickBot="1" x14ac:dyDescent="0.5">
      <c r="A9" s="265" t="s">
        <v>23</v>
      </c>
      <c r="B9" s="266">
        <f>B7/B8</f>
        <v>5.3999999999999994E-3</v>
      </c>
      <c r="C9" s="256"/>
      <c r="D9" s="257"/>
    </row>
    <row r="10" spans="1:4" ht="23.25" hidden="1" thickBot="1" x14ac:dyDescent="0.5">
      <c r="A10" s="80" t="s">
        <v>104</v>
      </c>
      <c r="B10" s="81" t="s">
        <v>105</v>
      </c>
      <c r="C10" s="256"/>
      <c r="D10" s="257"/>
    </row>
    <row r="11" spans="1:4" ht="23.25" hidden="1" thickBot="1" x14ac:dyDescent="0.5">
      <c r="A11" s="82">
        <v>10000</v>
      </c>
      <c r="B11" s="83">
        <f>PMT($B9,$B4,A11*(-1))</f>
        <v>133.7638893172778</v>
      </c>
      <c r="C11" s="256"/>
      <c r="D11" s="257"/>
    </row>
    <row r="12" spans="1:4" ht="23.25" hidden="1" thickBot="1" x14ac:dyDescent="0.5">
      <c r="A12" s="267" t="s">
        <v>106</v>
      </c>
      <c r="B12" s="268">
        <f>ROUNDUP(B11,2)</f>
        <v>133.76999999999998</v>
      </c>
      <c r="C12" s="256"/>
      <c r="D12" s="257"/>
    </row>
    <row r="13" spans="1:4" ht="23.25" hidden="1" thickBot="1" x14ac:dyDescent="0.5">
      <c r="A13" s="267" t="s">
        <v>107</v>
      </c>
      <c r="B13" s="269">
        <f>B12*B4</f>
        <v>12841.919999999998</v>
      </c>
      <c r="C13" s="256"/>
      <c r="D13" s="257"/>
    </row>
    <row r="14" spans="1:4" ht="23.25" hidden="1" thickBot="1" x14ac:dyDescent="0.5">
      <c r="A14" s="267" t="s">
        <v>108</v>
      </c>
      <c r="B14" s="269">
        <f>B13-A11</f>
        <v>2841.9199999999983</v>
      </c>
      <c r="C14" s="256"/>
      <c r="D14" s="257"/>
    </row>
    <row r="15" spans="1:4" ht="23.25" hidden="1" thickBot="1" x14ac:dyDescent="0.5">
      <c r="A15" s="267" t="s">
        <v>109</v>
      </c>
      <c r="B15" s="270">
        <f>B14/B16</f>
        <v>3.5523999999999979E-2</v>
      </c>
      <c r="C15" s="256"/>
      <c r="D15" s="257"/>
    </row>
    <row r="16" spans="1:4" ht="23.25" hidden="1" thickBot="1" x14ac:dyDescent="0.5">
      <c r="A16" s="271" t="s">
        <v>110</v>
      </c>
      <c r="B16" s="272">
        <f>A11*B3</f>
        <v>80000</v>
      </c>
      <c r="C16" s="256"/>
      <c r="D16" s="257"/>
    </row>
    <row r="17" spans="1:4" ht="23.25" thickBot="1" x14ac:dyDescent="0.5">
      <c r="A17" s="90" t="s">
        <v>111</v>
      </c>
      <c r="B17" s="273">
        <f>B15</f>
        <v>3.5523999999999979E-2</v>
      </c>
      <c r="C17" s="256"/>
      <c r="D17" s="257"/>
    </row>
    <row r="18" spans="1:4" s="255" customFormat="1" ht="25.5" hidden="1" thickBot="1" x14ac:dyDescent="0.55000000000000004">
      <c r="A18" s="274" t="s">
        <v>112</v>
      </c>
      <c r="B18" s="275">
        <f>POWER(1+B9,12)-1</f>
        <v>6.6759626640876535E-2</v>
      </c>
      <c r="C18" s="256"/>
      <c r="D18" s="257"/>
    </row>
    <row r="19" spans="1:4" ht="16.5" thickBot="1" x14ac:dyDescent="0.35">
      <c r="A19" s="276" t="s">
        <v>113</v>
      </c>
      <c r="B19" s="277"/>
      <c r="C19" s="277"/>
      <c r="D19" s="278"/>
    </row>
    <row r="20" spans="1:4" ht="15" x14ac:dyDescent="0.25">
      <c r="A20" s="255"/>
      <c r="B20" s="255"/>
      <c r="C20" s="255"/>
      <c r="D20" s="255"/>
    </row>
  </sheetData>
  <sheetProtection password="C45A" sheet="1" objects="1" scenarios="1"/>
  <protectedRanges>
    <protectedRange sqref="B3" name="Range1"/>
    <protectedRange sqref="B5" name="Range2"/>
    <protectedRange sqref="B6" name="Range3"/>
  </protectedRanges>
  <mergeCells count="2">
    <mergeCell ref="A1:B1"/>
    <mergeCell ref="A2:B2"/>
  </mergeCells>
  <hyperlinks>
    <hyperlink ref="A17" r:id="rId1" display="SOD@fixed Rate"/>
  </hyperlinks>
  <pageMargins left="0.7" right="0.7" top="0.75" bottom="0.75" header="0.3" footer="0.3"/>
  <pageSetup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90" zoomScaleNormal="90" workbookViewId="0">
      <selection activeCell="B7" sqref="B7"/>
    </sheetView>
  </sheetViews>
  <sheetFormatPr defaultRowHeight="12.75" x14ac:dyDescent="0.2"/>
  <cols>
    <col min="1" max="1" width="55.140625" bestFit="1" customWidth="1"/>
    <col min="2" max="2" width="28.42578125" bestFit="1" customWidth="1"/>
    <col min="4" max="4" width="21.7109375" customWidth="1"/>
  </cols>
  <sheetData>
    <row r="1" spans="1:4" s="255" customFormat="1" ht="22.5" x14ac:dyDescent="0.25">
      <c r="A1" s="505" t="s">
        <v>100</v>
      </c>
      <c r="B1" s="506"/>
      <c r="C1" s="253"/>
      <c r="D1" s="254"/>
    </row>
    <row r="2" spans="1:4" s="255" customFormat="1" ht="23.25" thickBot="1" x14ac:dyDescent="0.5">
      <c r="A2" s="507" t="s">
        <v>101</v>
      </c>
      <c r="B2" s="508"/>
      <c r="C2" s="256"/>
      <c r="D2" s="257"/>
    </row>
    <row r="3" spans="1:4" s="255" customFormat="1" ht="22.5" x14ac:dyDescent="0.45">
      <c r="A3" s="258" t="s">
        <v>102</v>
      </c>
      <c r="B3" s="259">
        <v>9</v>
      </c>
      <c r="C3" s="256"/>
      <c r="D3" s="257"/>
    </row>
    <row r="4" spans="1:4" ht="22.5" hidden="1" x14ac:dyDescent="0.45">
      <c r="A4" s="260" t="s">
        <v>28</v>
      </c>
      <c r="B4" s="261">
        <f>B3*12</f>
        <v>108</v>
      </c>
      <c r="C4" s="256"/>
      <c r="D4" s="257"/>
    </row>
    <row r="5" spans="1:4" ht="22.5" x14ac:dyDescent="0.45">
      <c r="A5" s="260" t="s">
        <v>103</v>
      </c>
      <c r="B5" s="262">
        <v>2.5600000000000001E-2</v>
      </c>
      <c r="C5" s="256"/>
      <c r="D5" s="257"/>
    </row>
    <row r="6" spans="1:4" ht="22.5" x14ac:dyDescent="0.45">
      <c r="A6" s="260" t="s">
        <v>26</v>
      </c>
      <c r="B6" s="262">
        <f>'FLOATING RATE'!L8</f>
        <v>3.9199999999999999E-2</v>
      </c>
      <c r="C6" s="256"/>
      <c r="D6" s="257"/>
    </row>
    <row r="7" spans="1:4" ht="23.25" thickBot="1" x14ac:dyDescent="0.5">
      <c r="A7" s="260" t="s">
        <v>25</v>
      </c>
      <c r="B7" s="263">
        <f>B5+B6</f>
        <v>6.4799999999999996E-2</v>
      </c>
      <c r="C7" s="256"/>
      <c r="D7" s="257"/>
    </row>
    <row r="8" spans="1:4" ht="23.25" hidden="1" thickBot="1" x14ac:dyDescent="0.5">
      <c r="A8" s="260" t="s">
        <v>24</v>
      </c>
      <c r="B8" s="264">
        <v>12</v>
      </c>
      <c r="C8" s="256"/>
      <c r="D8" s="257"/>
    </row>
    <row r="9" spans="1:4" ht="23.25" hidden="1" thickBot="1" x14ac:dyDescent="0.5">
      <c r="A9" s="265" t="s">
        <v>23</v>
      </c>
      <c r="B9" s="266">
        <f>B7/B8</f>
        <v>5.3999999999999994E-3</v>
      </c>
      <c r="C9" s="256"/>
      <c r="D9" s="257"/>
    </row>
    <row r="10" spans="1:4" ht="23.25" hidden="1" thickBot="1" x14ac:dyDescent="0.5">
      <c r="A10" s="80" t="s">
        <v>104</v>
      </c>
      <c r="B10" s="81" t="s">
        <v>105</v>
      </c>
      <c r="C10" s="256"/>
      <c r="D10" s="257"/>
    </row>
    <row r="11" spans="1:4" ht="23.25" hidden="1" thickBot="1" x14ac:dyDescent="0.5">
      <c r="A11" s="82">
        <v>10000</v>
      </c>
      <c r="B11" s="83">
        <f>PMT($B9,$B4,A11*(-1))</f>
        <v>122.44506839308274</v>
      </c>
      <c r="C11" s="256"/>
      <c r="D11" s="257"/>
    </row>
    <row r="12" spans="1:4" ht="23.25" hidden="1" thickBot="1" x14ac:dyDescent="0.5">
      <c r="A12" s="267" t="s">
        <v>106</v>
      </c>
      <c r="B12" s="268">
        <f>ROUNDUP(B11,2)</f>
        <v>122.45</v>
      </c>
      <c r="C12" s="256"/>
      <c r="D12" s="257"/>
    </row>
    <row r="13" spans="1:4" ht="23.25" hidden="1" thickBot="1" x14ac:dyDescent="0.5">
      <c r="A13" s="267" t="s">
        <v>107</v>
      </c>
      <c r="B13" s="269">
        <f>B12*B4</f>
        <v>13224.6</v>
      </c>
      <c r="C13" s="256"/>
      <c r="D13" s="257"/>
    </row>
    <row r="14" spans="1:4" ht="23.25" hidden="1" thickBot="1" x14ac:dyDescent="0.5">
      <c r="A14" s="267" t="s">
        <v>108</v>
      </c>
      <c r="B14" s="269">
        <f>B13-A11</f>
        <v>3224.6000000000004</v>
      </c>
      <c r="C14" s="256"/>
      <c r="D14" s="257"/>
    </row>
    <row r="15" spans="1:4" ht="23.25" hidden="1" thickBot="1" x14ac:dyDescent="0.5">
      <c r="A15" s="267" t="s">
        <v>109</v>
      </c>
      <c r="B15" s="270">
        <f>B14/B16</f>
        <v>3.5828888888888896E-2</v>
      </c>
      <c r="C15" s="256"/>
      <c r="D15" s="257"/>
    </row>
    <row r="16" spans="1:4" ht="23.25" hidden="1" thickBot="1" x14ac:dyDescent="0.5">
      <c r="A16" s="271" t="s">
        <v>110</v>
      </c>
      <c r="B16" s="272">
        <f>A11*B3</f>
        <v>90000</v>
      </c>
      <c r="C16" s="256"/>
      <c r="D16" s="257"/>
    </row>
    <row r="17" spans="1:4" ht="23.25" thickBot="1" x14ac:dyDescent="0.5">
      <c r="A17" s="90" t="s">
        <v>111</v>
      </c>
      <c r="B17" s="273">
        <f>B15</f>
        <v>3.5828888888888896E-2</v>
      </c>
      <c r="C17" s="256"/>
      <c r="D17" s="257"/>
    </row>
    <row r="18" spans="1:4" s="255" customFormat="1" ht="25.5" hidden="1" thickBot="1" x14ac:dyDescent="0.55000000000000004">
      <c r="A18" s="274" t="s">
        <v>112</v>
      </c>
      <c r="B18" s="275">
        <f>POWER(1+B9,12)-1</f>
        <v>6.6759626640876535E-2</v>
      </c>
      <c r="C18" s="256"/>
      <c r="D18" s="257"/>
    </row>
    <row r="19" spans="1:4" ht="16.5" thickBot="1" x14ac:dyDescent="0.35">
      <c r="A19" s="276" t="s">
        <v>113</v>
      </c>
      <c r="B19" s="277"/>
      <c r="C19" s="277"/>
      <c r="D19" s="278"/>
    </row>
    <row r="20" spans="1:4" ht="15" x14ac:dyDescent="0.25">
      <c r="A20" s="255"/>
      <c r="B20" s="255"/>
      <c r="C20" s="255"/>
      <c r="D20" s="255"/>
    </row>
  </sheetData>
  <sheetProtection password="C45A" sheet="1" objects="1" scenarios="1"/>
  <protectedRanges>
    <protectedRange sqref="B3" name="Range1"/>
    <protectedRange sqref="B5" name="Range2"/>
    <protectedRange sqref="B6" name="Range3"/>
  </protectedRanges>
  <mergeCells count="2">
    <mergeCell ref="A1:B1"/>
    <mergeCell ref="A2:B2"/>
  </mergeCells>
  <hyperlinks>
    <hyperlink ref="A17" r:id="rId1" display="SOD@fixed Rate"/>
  </hyperlink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90" zoomScaleNormal="90" workbookViewId="0">
      <selection activeCell="B7" sqref="B7"/>
    </sheetView>
  </sheetViews>
  <sheetFormatPr defaultRowHeight="12.75" x14ac:dyDescent="0.2"/>
  <cols>
    <col min="1" max="1" width="55.140625" bestFit="1" customWidth="1"/>
    <col min="2" max="2" width="28.42578125" bestFit="1" customWidth="1"/>
    <col min="4" max="4" width="21.7109375" customWidth="1"/>
  </cols>
  <sheetData>
    <row r="1" spans="1:4" s="255" customFormat="1" ht="22.5" x14ac:dyDescent="0.25">
      <c r="A1" s="505" t="s">
        <v>100</v>
      </c>
      <c r="B1" s="506"/>
      <c r="C1" s="253"/>
      <c r="D1" s="254"/>
    </row>
    <row r="2" spans="1:4" s="255" customFormat="1" ht="23.25" thickBot="1" x14ac:dyDescent="0.5">
      <c r="A2" s="507" t="s">
        <v>101</v>
      </c>
      <c r="B2" s="508"/>
      <c r="C2" s="256"/>
      <c r="D2" s="257"/>
    </row>
    <row r="3" spans="1:4" s="255" customFormat="1" ht="22.5" x14ac:dyDescent="0.45">
      <c r="A3" s="258" t="s">
        <v>102</v>
      </c>
      <c r="B3" s="259">
        <v>10</v>
      </c>
      <c r="C3" s="256"/>
      <c r="D3" s="257"/>
    </row>
    <row r="4" spans="1:4" ht="22.5" hidden="1" x14ac:dyDescent="0.45">
      <c r="A4" s="260" t="s">
        <v>28</v>
      </c>
      <c r="B4" s="261">
        <f>B3*12</f>
        <v>120</v>
      </c>
      <c r="C4" s="256"/>
      <c r="D4" s="257"/>
    </row>
    <row r="5" spans="1:4" ht="22.5" x14ac:dyDescent="0.45">
      <c r="A5" s="260" t="s">
        <v>103</v>
      </c>
      <c r="B5" s="262">
        <v>2.5600000000000001E-2</v>
      </c>
      <c r="C5" s="256"/>
      <c r="D5" s="257"/>
    </row>
    <row r="6" spans="1:4" ht="22.5" x14ac:dyDescent="0.45">
      <c r="A6" s="260" t="s">
        <v>26</v>
      </c>
      <c r="B6" s="262">
        <f>'FLOATING RATE'!M8</f>
        <v>3.9199999999999999E-2</v>
      </c>
      <c r="C6" s="256"/>
      <c r="D6" s="257"/>
    </row>
    <row r="7" spans="1:4" ht="23.25" thickBot="1" x14ac:dyDescent="0.5">
      <c r="A7" s="260" t="s">
        <v>25</v>
      </c>
      <c r="B7" s="263">
        <f>B5+B6</f>
        <v>6.4799999999999996E-2</v>
      </c>
      <c r="C7" s="256"/>
      <c r="D7" s="257"/>
    </row>
    <row r="8" spans="1:4" ht="23.25" hidden="1" thickBot="1" x14ac:dyDescent="0.5">
      <c r="A8" s="260" t="s">
        <v>24</v>
      </c>
      <c r="B8" s="264">
        <v>12</v>
      </c>
      <c r="C8" s="256"/>
      <c r="D8" s="257"/>
    </row>
    <row r="9" spans="1:4" ht="23.25" hidden="1" thickBot="1" x14ac:dyDescent="0.5">
      <c r="A9" s="265" t="s">
        <v>23</v>
      </c>
      <c r="B9" s="266">
        <f>B7/B8</f>
        <v>5.3999999999999994E-3</v>
      </c>
      <c r="C9" s="256"/>
      <c r="D9" s="257"/>
    </row>
    <row r="10" spans="1:4" ht="23.25" hidden="1" thickBot="1" x14ac:dyDescent="0.5">
      <c r="A10" s="80" t="s">
        <v>104</v>
      </c>
      <c r="B10" s="81" t="s">
        <v>105</v>
      </c>
      <c r="C10" s="256"/>
      <c r="D10" s="257"/>
    </row>
    <row r="11" spans="1:4" ht="23.25" hidden="1" thickBot="1" x14ac:dyDescent="0.5">
      <c r="A11" s="82">
        <v>10000</v>
      </c>
      <c r="B11" s="83">
        <f>PMT($B9,$B4,A11*(-1))</f>
        <v>113.44624255415333</v>
      </c>
      <c r="C11" s="256"/>
      <c r="D11" s="257"/>
    </row>
    <row r="12" spans="1:4" ht="23.25" hidden="1" thickBot="1" x14ac:dyDescent="0.5">
      <c r="A12" s="267" t="s">
        <v>106</v>
      </c>
      <c r="B12" s="268">
        <f>ROUNDUP(B11,2)</f>
        <v>113.45</v>
      </c>
      <c r="C12" s="256"/>
      <c r="D12" s="257"/>
    </row>
    <row r="13" spans="1:4" ht="23.25" hidden="1" thickBot="1" x14ac:dyDescent="0.5">
      <c r="A13" s="267" t="s">
        <v>107</v>
      </c>
      <c r="B13" s="269">
        <f>B12*B4</f>
        <v>13614</v>
      </c>
      <c r="C13" s="256"/>
      <c r="D13" s="257"/>
    </row>
    <row r="14" spans="1:4" ht="23.25" hidden="1" thickBot="1" x14ac:dyDescent="0.5">
      <c r="A14" s="267" t="s">
        <v>108</v>
      </c>
      <c r="B14" s="269">
        <f>B13-A11</f>
        <v>3614</v>
      </c>
      <c r="C14" s="256"/>
      <c r="D14" s="257"/>
    </row>
    <row r="15" spans="1:4" ht="23.25" hidden="1" thickBot="1" x14ac:dyDescent="0.5">
      <c r="A15" s="267" t="s">
        <v>109</v>
      </c>
      <c r="B15" s="270">
        <f>B14/B16</f>
        <v>3.6139999999999999E-2</v>
      </c>
      <c r="C15" s="256"/>
      <c r="D15" s="257"/>
    </row>
    <row r="16" spans="1:4" ht="23.25" hidden="1" thickBot="1" x14ac:dyDescent="0.5">
      <c r="A16" s="271" t="s">
        <v>110</v>
      </c>
      <c r="B16" s="272">
        <f>A11*B3</f>
        <v>100000</v>
      </c>
      <c r="C16" s="256"/>
      <c r="D16" s="257"/>
    </row>
    <row r="17" spans="1:4" ht="23.25" thickBot="1" x14ac:dyDescent="0.5">
      <c r="A17" s="90" t="s">
        <v>111</v>
      </c>
      <c r="B17" s="273">
        <f>B15</f>
        <v>3.6139999999999999E-2</v>
      </c>
      <c r="C17" s="256"/>
      <c r="D17" s="257"/>
    </row>
    <row r="18" spans="1:4" s="255" customFormat="1" ht="25.5" hidden="1" thickBot="1" x14ac:dyDescent="0.55000000000000004">
      <c r="A18" s="274" t="s">
        <v>112</v>
      </c>
      <c r="B18" s="275">
        <f>POWER(1+B9,12)-1</f>
        <v>6.6759626640876535E-2</v>
      </c>
      <c r="C18" s="256"/>
      <c r="D18" s="257"/>
    </row>
    <row r="19" spans="1:4" ht="16.5" thickBot="1" x14ac:dyDescent="0.35">
      <c r="A19" s="276" t="s">
        <v>113</v>
      </c>
      <c r="B19" s="277"/>
      <c r="C19" s="277"/>
      <c r="D19" s="278"/>
    </row>
    <row r="20" spans="1:4" ht="15" x14ac:dyDescent="0.25">
      <c r="A20" s="255"/>
      <c r="B20" s="255"/>
      <c r="C20" s="255"/>
      <c r="D20" s="255"/>
    </row>
  </sheetData>
  <sheetProtection password="C45A" sheet="1" objects="1" scenarios="1"/>
  <protectedRanges>
    <protectedRange sqref="B3" name="Range1"/>
    <protectedRange sqref="B5" name="Range2"/>
    <protectedRange sqref="B6" name="Range3"/>
  </protectedRanges>
  <mergeCells count="2">
    <mergeCell ref="A1:B1"/>
    <mergeCell ref="A2:B2"/>
  </mergeCells>
  <hyperlinks>
    <hyperlink ref="A17" r:id="rId1" display="SOD@fixed Rate"/>
  </hyperlinks>
  <pageMargins left="0.7" right="0.7" top="0.75" bottom="0.75" header="0.3" footer="0.3"/>
  <pageSetup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E277"/>
  <sheetViews>
    <sheetView topLeftCell="A34" workbookViewId="0">
      <selection activeCell="D29" sqref="D29"/>
    </sheetView>
  </sheetViews>
  <sheetFormatPr defaultRowHeight="12.75" x14ac:dyDescent="0.2"/>
  <cols>
    <col min="2" max="2" width="11.28515625" bestFit="1" customWidth="1"/>
    <col min="3" max="3" width="12.28515625" customWidth="1"/>
    <col min="4" max="5" width="11.28515625" customWidth="1"/>
    <col min="6" max="11" width="11.28515625" hidden="1" customWidth="1"/>
    <col min="12" max="12" width="9.140625" hidden="1" customWidth="1"/>
    <col min="13" max="13" width="11.28515625" style="226" customWidth="1"/>
    <col min="14" max="15" width="10.28515625" style="226" customWidth="1"/>
    <col min="16" max="21" width="10.28515625" style="226" hidden="1" customWidth="1"/>
    <col min="22" max="22" width="9.140625" style="226" hidden="1" customWidth="1"/>
    <col min="23" max="23" width="11.28515625" style="226" customWidth="1"/>
    <col min="24" max="24" width="10.28515625" style="226" customWidth="1"/>
    <col min="25" max="25" width="6.7109375" style="226" bestFit="1" customWidth="1"/>
    <col min="26" max="31" width="10.28515625" style="226" hidden="1" customWidth="1"/>
  </cols>
  <sheetData>
    <row r="5" spans="2:2" x14ac:dyDescent="0.2">
      <c r="B5" s="224">
        <v>10000</v>
      </c>
    </row>
    <row r="6" spans="2:2" x14ac:dyDescent="0.2">
      <c r="B6" s="224">
        <v>20000</v>
      </c>
    </row>
    <row r="7" spans="2:2" x14ac:dyDescent="0.2">
      <c r="B7" s="224">
        <v>30000</v>
      </c>
    </row>
    <row r="8" spans="2:2" x14ac:dyDescent="0.2">
      <c r="B8" s="224">
        <v>40000</v>
      </c>
    </row>
    <row r="9" spans="2:2" x14ac:dyDescent="0.2">
      <c r="B9" s="224">
        <v>50000</v>
      </c>
    </row>
    <row r="10" spans="2:2" x14ac:dyDescent="0.2">
      <c r="B10" s="224">
        <v>60000</v>
      </c>
    </row>
    <row r="11" spans="2:2" x14ac:dyDescent="0.2">
      <c r="B11" s="224">
        <v>70000</v>
      </c>
    </row>
    <row r="12" spans="2:2" x14ac:dyDescent="0.2">
      <c r="B12" s="224">
        <v>80000</v>
      </c>
    </row>
    <row r="13" spans="2:2" x14ac:dyDescent="0.2">
      <c r="B13" s="224">
        <v>90000</v>
      </c>
    </row>
    <row r="14" spans="2:2" x14ac:dyDescent="0.2">
      <c r="B14" s="224">
        <v>100000</v>
      </c>
    </row>
    <row r="15" spans="2:2" x14ac:dyDescent="0.2">
      <c r="B15" s="224">
        <v>150000</v>
      </c>
    </row>
    <row r="16" spans="2:2" x14ac:dyDescent="0.2">
      <c r="B16" s="224">
        <v>200000</v>
      </c>
    </row>
    <row r="17" spans="2:2" x14ac:dyDescent="0.2">
      <c r="B17" s="224">
        <v>250000</v>
      </c>
    </row>
    <row r="22" spans="2:2" x14ac:dyDescent="0.2">
      <c r="B22" s="224">
        <v>10000</v>
      </c>
    </row>
    <row r="23" spans="2:2" x14ac:dyDescent="0.2">
      <c r="B23" s="224">
        <v>20000</v>
      </c>
    </row>
    <row r="24" spans="2:2" x14ac:dyDescent="0.2">
      <c r="B24" s="224">
        <v>30000</v>
      </c>
    </row>
    <row r="25" spans="2:2" x14ac:dyDescent="0.2">
      <c r="B25" s="224">
        <v>40000</v>
      </c>
    </row>
    <row r="26" spans="2:2" x14ac:dyDescent="0.2">
      <c r="B26" s="224">
        <v>50000</v>
      </c>
    </row>
    <row r="27" spans="2:2" x14ac:dyDescent="0.2">
      <c r="B27" s="224">
        <v>60000</v>
      </c>
    </row>
    <row r="28" spans="2:2" x14ac:dyDescent="0.2">
      <c r="B28" s="224">
        <v>70000</v>
      </c>
    </row>
    <row r="29" spans="2:2" x14ac:dyDescent="0.2">
      <c r="B29" s="224">
        <v>80000</v>
      </c>
    </row>
    <row r="30" spans="2:2" x14ac:dyDescent="0.2">
      <c r="B30" s="224">
        <v>90000</v>
      </c>
    </row>
    <row r="31" spans="2:2" x14ac:dyDescent="0.2">
      <c r="B31" s="224">
        <v>100000</v>
      </c>
    </row>
    <row r="32" spans="2:2" x14ac:dyDescent="0.2">
      <c r="B32" s="224">
        <v>150000</v>
      </c>
    </row>
    <row r="33" spans="2:31" x14ac:dyDescent="0.2">
      <c r="B33" s="224">
        <v>200000</v>
      </c>
    </row>
    <row r="34" spans="2:31" ht="13.5" thickBot="1" x14ac:dyDescent="0.25">
      <c r="B34" s="224">
        <v>250000</v>
      </c>
    </row>
    <row r="35" spans="2:31" x14ac:dyDescent="0.2">
      <c r="C35" s="236"/>
      <c r="D35" s="237" t="s">
        <v>122</v>
      </c>
      <c r="E35" s="238"/>
      <c r="M35" s="227"/>
      <c r="N35" s="228"/>
      <c r="O35" s="229" t="s">
        <v>123</v>
      </c>
      <c r="W35" s="227"/>
      <c r="X35" s="228" t="s">
        <v>124</v>
      </c>
      <c r="Y35" s="229"/>
    </row>
    <row r="36" spans="2:31" x14ac:dyDescent="0.2">
      <c r="C36" s="239">
        <v>2</v>
      </c>
      <c r="D36" s="240">
        <v>3</v>
      </c>
      <c r="E36" s="241">
        <v>4</v>
      </c>
      <c r="F36">
        <v>5</v>
      </c>
      <c r="G36">
        <v>6</v>
      </c>
      <c r="H36">
        <v>7</v>
      </c>
      <c r="I36">
        <v>8</v>
      </c>
      <c r="J36">
        <v>9</v>
      </c>
      <c r="K36">
        <v>10</v>
      </c>
      <c r="M36" s="230">
        <v>2</v>
      </c>
      <c r="N36" s="231">
        <v>3</v>
      </c>
      <c r="O36" s="232">
        <v>4</v>
      </c>
      <c r="P36" s="226">
        <v>5</v>
      </c>
      <c r="Q36" s="226">
        <v>6</v>
      </c>
      <c r="R36" s="226">
        <v>7</v>
      </c>
      <c r="S36" s="226">
        <v>8</v>
      </c>
      <c r="T36" s="226">
        <v>9</v>
      </c>
      <c r="U36" s="226">
        <v>10</v>
      </c>
      <c r="W36" s="230">
        <v>2</v>
      </c>
      <c r="X36" s="231">
        <v>3</v>
      </c>
      <c r="Y36" s="232">
        <v>4</v>
      </c>
      <c r="Z36" s="226">
        <v>5</v>
      </c>
      <c r="AA36" s="226">
        <v>6</v>
      </c>
      <c r="AB36" s="226">
        <v>7</v>
      </c>
      <c r="AC36" s="226">
        <v>8</v>
      </c>
      <c r="AD36" s="226">
        <v>9</v>
      </c>
      <c r="AE36" s="226">
        <v>10</v>
      </c>
    </row>
    <row r="37" spans="2:31" x14ac:dyDescent="0.2">
      <c r="B37" s="225">
        <v>10000</v>
      </c>
      <c r="C37" s="230">
        <v>442.53051853487102</v>
      </c>
      <c r="D37" s="231">
        <v>303.54018576640976</v>
      </c>
      <c r="E37" s="232">
        <v>234.1631894766094</v>
      </c>
      <c r="F37" s="226">
        <v>192.39940706147115</v>
      </c>
      <c r="G37" s="226">
        <v>164.78642346054707</v>
      </c>
      <c r="H37" s="226">
        <v>145.12864866611059</v>
      </c>
      <c r="I37" s="226">
        <v>130.44263011109129</v>
      </c>
      <c r="J37" s="226">
        <v>119.0708614768719</v>
      </c>
      <c r="K37" s="226">
        <v>110.01881010418612</v>
      </c>
      <c r="M37" s="230">
        <v>442.75564448055593</v>
      </c>
      <c r="N37" s="231">
        <v>303.76647901819109</v>
      </c>
      <c r="O37" s="232">
        <v>234.3920861015315</v>
      </c>
      <c r="P37" s="226">
        <v>192.39940706147115</v>
      </c>
      <c r="Q37" s="226">
        <v>164.78642346054707</v>
      </c>
      <c r="R37" s="226">
        <v>145.12864866611059</v>
      </c>
      <c r="S37" s="226">
        <v>130.44263011109129</v>
      </c>
      <c r="T37" s="226">
        <v>119.0708614768719</v>
      </c>
      <c r="U37" s="226">
        <v>110.01881010418612</v>
      </c>
      <c r="W37" s="230">
        <v>442.03548337950002</v>
      </c>
      <c r="X37" s="231">
        <v>303.04270323725103</v>
      </c>
      <c r="Y37" s="232">
        <v>233.66009942186724</v>
      </c>
      <c r="Z37" s="226">
        <v>192.39940706147115</v>
      </c>
      <c r="AA37" s="226">
        <v>164.78642346054707</v>
      </c>
      <c r="AB37" s="226">
        <v>145.12864866611059</v>
      </c>
      <c r="AC37" s="226">
        <v>130.44263011109129</v>
      </c>
      <c r="AD37" s="226">
        <v>119.0708614768719</v>
      </c>
      <c r="AE37" s="226">
        <v>110.01881010418612</v>
      </c>
    </row>
    <row r="38" spans="2:31" hidden="1" x14ac:dyDescent="0.2">
      <c r="B38" s="225">
        <v>11000</v>
      </c>
      <c r="C38" s="230">
        <v>486.78357038835782</v>
      </c>
      <c r="D38" s="231">
        <v>333.89420434305072</v>
      </c>
      <c r="E38" s="232">
        <v>257.57950842427039</v>
      </c>
      <c r="F38" s="226">
        <v>211.63934776761826</v>
      </c>
      <c r="G38" s="226">
        <v>181.26506580660177</v>
      </c>
      <c r="H38" s="226">
        <v>159.64151353272166</v>
      </c>
      <c r="I38" s="226">
        <v>143.48689312220043</v>
      </c>
      <c r="J38" s="226">
        <v>130.97794762455908</v>
      </c>
      <c r="K38" s="226">
        <v>121.02069111460472</v>
      </c>
      <c r="M38" s="230">
        <v>487.03120892861153</v>
      </c>
      <c r="N38" s="231">
        <v>334.14312692001022</v>
      </c>
      <c r="O38" s="232">
        <v>257.83129471168468</v>
      </c>
      <c r="P38" s="226">
        <v>211.63934776761826</v>
      </c>
      <c r="Q38" s="226">
        <v>181.26506580660177</v>
      </c>
      <c r="R38" s="226">
        <v>159.64151353272166</v>
      </c>
      <c r="S38" s="226">
        <v>143.48689312220043</v>
      </c>
      <c r="T38" s="226">
        <v>130.97794762455908</v>
      </c>
      <c r="U38" s="226">
        <v>121.02069111460472</v>
      </c>
      <c r="W38" s="230">
        <v>486.23903171745008</v>
      </c>
      <c r="X38" s="231">
        <v>333.3469735609761</v>
      </c>
      <c r="Y38" s="232">
        <v>257.02610936405398</v>
      </c>
      <c r="Z38" s="226">
        <v>211.63934776761826</v>
      </c>
      <c r="AA38" s="226">
        <v>181.26506580660177</v>
      </c>
      <c r="AB38" s="226">
        <v>159.64151353272166</v>
      </c>
      <c r="AC38" s="226">
        <v>143.48689312220043</v>
      </c>
      <c r="AD38" s="226">
        <v>130.97794762455908</v>
      </c>
      <c r="AE38" s="226">
        <v>121.02069111460472</v>
      </c>
    </row>
    <row r="39" spans="2:31" hidden="1" x14ac:dyDescent="0.2">
      <c r="B39" s="225">
        <v>12000</v>
      </c>
      <c r="C39" s="230">
        <v>531.03662224184495</v>
      </c>
      <c r="D39" s="231">
        <v>364.24822291969173</v>
      </c>
      <c r="E39" s="232">
        <v>280.99582737193134</v>
      </c>
      <c r="F39" s="226">
        <v>230.8792884737654</v>
      </c>
      <c r="G39" s="226">
        <v>197.74370815265647</v>
      </c>
      <c r="H39" s="226">
        <v>174.15437839933273</v>
      </c>
      <c r="I39" s="226">
        <v>156.53115613330957</v>
      </c>
      <c r="J39" s="226">
        <v>142.88503377224626</v>
      </c>
      <c r="K39" s="226">
        <v>132.02257212502334</v>
      </c>
      <c r="M39" s="230">
        <v>531.30677337666714</v>
      </c>
      <c r="N39" s="231">
        <v>364.51977482182934</v>
      </c>
      <c r="O39" s="232">
        <v>281.27050332183785</v>
      </c>
      <c r="P39" s="226">
        <v>230.8792884737654</v>
      </c>
      <c r="Q39" s="226">
        <v>197.74370815265647</v>
      </c>
      <c r="R39" s="226">
        <v>174.15437839933273</v>
      </c>
      <c r="S39" s="226">
        <v>156.53115613330957</v>
      </c>
      <c r="T39" s="226">
        <v>142.88503377224626</v>
      </c>
      <c r="U39" s="226">
        <v>132.02257212502334</v>
      </c>
      <c r="W39" s="230">
        <v>530.44258005540007</v>
      </c>
      <c r="X39" s="231">
        <v>363.65124388470127</v>
      </c>
      <c r="Y39" s="232">
        <v>280.39211930624066</v>
      </c>
      <c r="Z39" s="226">
        <v>230.8792884737654</v>
      </c>
      <c r="AA39" s="226">
        <v>197.74370815265647</v>
      </c>
      <c r="AB39" s="226">
        <v>174.15437839933273</v>
      </c>
      <c r="AC39" s="226">
        <v>156.53115613330957</v>
      </c>
      <c r="AD39" s="226">
        <v>142.88503377224626</v>
      </c>
      <c r="AE39" s="226">
        <v>132.02257212502334</v>
      </c>
    </row>
    <row r="40" spans="2:31" hidden="1" x14ac:dyDescent="0.2">
      <c r="B40" s="225">
        <v>13000</v>
      </c>
      <c r="C40" s="230">
        <v>575.28967409533197</v>
      </c>
      <c r="D40" s="231">
        <v>394.60224149633274</v>
      </c>
      <c r="E40" s="232">
        <v>304.41214631959224</v>
      </c>
      <c r="F40" s="226">
        <v>250.11922917991248</v>
      </c>
      <c r="G40" s="226">
        <v>214.22235049871117</v>
      </c>
      <c r="H40" s="226">
        <v>188.6672432659438</v>
      </c>
      <c r="I40" s="226">
        <v>169.57541914441867</v>
      </c>
      <c r="J40" s="226">
        <v>154.79211991993347</v>
      </c>
      <c r="K40" s="226">
        <v>143.02445313544195</v>
      </c>
      <c r="M40" s="230">
        <v>575.58233782472269</v>
      </c>
      <c r="N40" s="231">
        <v>394.89642272364847</v>
      </c>
      <c r="O40" s="232">
        <v>304.70971193199097</v>
      </c>
      <c r="P40" s="226">
        <v>250.11922917991248</v>
      </c>
      <c r="Q40" s="226">
        <v>214.22235049871117</v>
      </c>
      <c r="R40" s="226">
        <v>188.6672432659438</v>
      </c>
      <c r="S40" s="226">
        <v>169.57541914441867</v>
      </c>
      <c r="T40" s="226">
        <v>154.79211991993347</v>
      </c>
      <c r="U40" s="226">
        <v>143.02445313544195</v>
      </c>
      <c r="W40" s="230">
        <v>574.64612839335007</v>
      </c>
      <c r="X40" s="231">
        <v>393.95551420842634</v>
      </c>
      <c r="Y40" s="232">
        <v>303.75812924842739</v>
      </c>
      <c r="Z40" s="226">
        <v>250.11922917991248</v>
      </c>
      <c r="AA40" s="226">
        <v>214.22235049871117</v>
      </c>
      <c r="AB40" s="226">
        <v>188.6672432659438</v>
      </c>
      <c r="AC40" s="226">
        <v>169.57541914441867</v>
      </c>
      <c r="AD40" s="226">
        <v>154.79211991993347</v>
      </c>
      <c r="AE40" s="226">
        <v>143.02445313544195</v>
      </c>
    </row>
    <row r="41" spans="2:31" hidden="1" x14ac:dyDescent="0.2">
      <c r="B41" s="225">
        <v>14000</v>
      </c>
      <c r="C41" s="230">
        <v>619.542725948819</v>
      </c>
      <c r="D41" s="231">
        <v>424.95626007297369</v>
      </c>
      <c r="E41" s="232">
        <v>327.82846526725319</v>
      </c>
      <c r="F41" s="226">
        <v>269.35916988605959</v>
      </c>
      <c r="G41" s="226">
        <v>230.70099284476592</v>
      </c>
      <c r="H41" s="226">
        <v>203.18010813255484</v>
      </c>
      <c r="I41" s="226">
        <v>182.61968215552781</v>
      </c>
      <c r="J41" s="226">
        <v>166.69920606762062</v>
      </c>
      <c r="K41" s="226">
        <v>154.02633414586055</v>
      </c>
      <c r="M41" s="230">
        <v>619.85790227277823</v>
      </c>
      <c r="N41" s="231">
        <v>425.2730706254676</v>
      </c>
      <c r="O41" s="232">
        <v>328.14892054214414</v>
      </c>
      <c r="P41" s="226">
        <v>269.35916988605959</v>
      </c>
      <c r="Q41" s="226">
        <v>230.70099284476592</v>
      </c>
      <c r="R41" s="226">
        <v>203.18010813255484</v>
      </c>
      <c r="S41" s="226">
        <v>182.61968215552781</v>
      </c>
      <c r="T41" s="226">
        <v>166.69920606762062</v>
      </c>
      <c r="U41" s="226">
        <v>154.02633414586055</v>
      </c>
      <c r="W41" s="230">
        <v>618.84967673130006</v>
      </c>
      <c r="X41" s="231">
        <v>424.25978453215146</v>
      </c>
      <c r="Y41" s="232">
        <v>327.12413919061413</v>
      </c>
      <c r="Z41" s="226">
        <v>269.35916988605959</v>
      </c>
      <c r="AA41" s="226">
        <v>230.70099284476592</v>
      </c>
      <c r="AB41" s="226">
        <v>203.18010813255484</v>
      </c>
      <c r="AC41" s="226">
        <v>182.61968215552781</v>
      </c>
      <c r="AD41" s="226">
        <v>166.69920606762062</v>
      </c>
      <c r="AE41" s="226">
        <v>154.02633414586055</v>
      </c>
    </row>
    <row r="42" spans="2:31" hidden="1" x14ac:dyDescent="0.2">
      <c r="B42" s="225">
        <v>15000</v>
      </c>
      <c r="C42" s="230">
        <v>663.79577780230613</v>
      </c>
      <c r="D42" s="231">
        <v>455.3102786496147</v>
      </c>
      <c r="E42" s="232">
        <v>351.24478421491409</v>
      </c>
      <c r="F42" s="226">
        <v>288.59911059220673</v>
      </c>
      <c r="G42" s="226">
        <v>247.17963519082062</v>
      </c>
      <c r="H42" s="226">
        <v>217.6929729991659</v>
      </c>
      <c r="I42" s="226">
        <v>195.66394516663695</v>
      </c>
      <c r="J42" s="226">
        <v>178.60629221530783</v>
      </c>
      <c r="K42" s="226">
        <v>165.02821515627917</v>
      </c>
      <c r="M42" s="230">
        <v>664.13346672083389</v>
      </c>
      <c r="N42" s="231">
        <v>455.64971852728667</v>
      </c>
      <c r="O42" s="232">
        <v>351.58812915229731</v>
      </c>
      <c r="P42" s="226">
        <v>288.59911059220673</v>
      </c>
      <c r="Q42" s="226">
        <v>247.17963519082062</v>
      </c>
      <c r="R42" s="226">
        <v>217.6929729991659</v>
      </c>
      <c r="S42" s="226">
        <v>195.66394516663695</v>
      </c>
      <c r="T42" s="226">
        <v>178.60629221530783</v>
      </c>
      <c r="U42" s="226">
        <v>165.02821515627917</v>
      </c>
      <c r="W42" s="230">
        <v>663.05322506925006</v>
      </c>
      <c r="X42" s="231">
        <v>454.56405485587652</v>
      </c>
      <c r="Y42" s="232">
        <v>350.49014913280081</v>
      </c>
      <c r="Z42" s="226">
        <v>288.59911059220673</v>
      </c>
      <c r="AA42" s="226">
        <v>247.17963519082062</v>
      </c>
      <c r="AB42" s="226">
        <v>217.6929729991659</v>
      </c>
      <c r="AC42" s="226">
        <v>195.66394516663695</v>
      </c>
      <c r="AD42" s="226">
        <v>178.60629221530783</v>
      </c>
      <c r="AE42" s="226">
        <v>165.02821515627917</v>
      </c>
    </row>
    <row r="43" spans="2:31" hidden="1" x14ac:dyDescent="0.2">
      <c r="B43" s="225">
        <v>16000</v>
      </c>
      <c r="C43" s="230">
        <v>708.04882965579316</v>
      </c>
      <c r="D43" s="231">
        <v>485.66429722625566</v>
      </c>
      <c r="E43" s="232">
        <v>374.6611031625751</v>
      </c>
      <c r="F43" s="226">
        <v>307.83905129835387</v>
      </c>
      <c r="G43" s="226">
        <v>263.65827753687529</v>
      </c>
      <c r="H43" s="226">
        <v>232.20583786577694</v>
      </c>
      <c r="I43" s="226">
        <v>208.70820817774609</v>
      </c>
      <c r="J43" s="226">
        <v>190.51337836299501</v>
      </c>
      <c r="K43" s="226">
        <v>176.03009616669777</v>
      </c>
      <c r="M43" s="230">
        <v>708.40903116888944</v>
      </c>
      <c r="N43" s="231">
        <v>486.02636642910579</v>
      </c>
      <c r="O43" s="232">
        <v>375.02733776245043</v>
      </c>
      <c r="P43" s="226">
        <v>307.83905129835387</v>
      </c>
      <c r="Q43" s="226">
        <v>263.65827753687529</v>
      </c>
      <c r="R43" s="226">
        <v>232.20583786577694</v>
      </c>
      <c r="S43" s="226">
        <v>208.70820817774609</v>
      </c>
      <c r="T43" s="226">
        <v>190.51337836299501</v>
      </c>
      <c r="U43" s="226">
        <v>176.03009616669777</v>
      </c>
      <c r="W43" s="230">
        <v>707.25677340720006</v>
      </c>
      <c r="X43" s="231">
        <v>484.86832517960164</v>
      </c>
      <c r="Y43" s="232">
        <v>373.85615907498754</v>
      </c>
      <c r="Z43" s="226">
        <v>307.83905129835387</v>
      </c>
      <c r="AA43" s="226">
        <v>263.65827753687529</v>
      </c>
      <c r="AB43" s="226">
        <v>232.20583786577694</v>
      </c>
      <c r="AC43" s="226">
        <v>208.70820817774609</v>
      </c>
      <c r="AD43" s="226">
        <v>190.51337836299501</v>
      </c>
      <c r="AE43" s="226">
        <v>176.03009616669777</v>
      </c>
    </row>
    <row r="44" spans="2:31" hidden="1" x14ac:dyDescent="0.2">
      <c r="B44" s="225">
        <v>17000</v>
      </c>
      <c r="C44" s="230">
        <v>752.30188150928029</v>
      </c>
      <c r="D44" s="231">
        <v>516.01831580289661</v>
      </c>
      <c r="E44" s="232">
        <v>398.077422110236</v>
      </c>
      <c r="F44" s="226">
        <v>327.078992004501</v>
      </c>
      <c r="G44" s="226">
        <v>280.13691988293004</v>
      </c>
      <c r="H44" s="226">
        <v>246.71870273238801</v>
      </c>
      <c r="I44" s="226">
        <v>221.7524711888552</v>
      </c>
      <c r="J44" s="226">
        <v>202.42046451068222</v>
      </c>
      <c r="K44" s="226">
        <v>187.03197717711637</v>
      </c>
      <c r="M44" s="230">
        <v>752.6845956169451</v>
      </c>
      <c r="N44" s="231">
        <v>516.40301433092486</v>
      </c>
      <c r="O44" s="232">
        <v>398.4665463726036</v>
      </c>
      <c r="P44" s="226">
        <v>327.078992004501</v>
      </c>
      <c r="Q44" s="226">
        <v>280.13691988293004</v>
      </c>
      <c r="R44" s="226">
        <v>246.71870273238801</v>
      </c>
      <c r="S44" s="226">
        <v>221.7524711888552</v>
      </c>
      <c r="T44" s="226">
        <v>202.42046451068222</v>
      </c>
      <c r="U44" s="226">
        <v>187.03197717711637</v>
      </c>
      <c r="W44" s="230">
        <v>751.46032174515017</v>
      </c>
      <c r="X44" s="231">
        <v>515.17259550332676</v>
      </c>
      <c r="Y44" s="232">
        <v>397.22216901717428</v>
      </c>
      <c r="Z44" s="226">
        <v>327.078992004501</v>
      </c>
      <c r="AA44" s="226">
        <v>280.13691988293004</v>
      </c>
      <c r="AB44" s="226">
        <v>246.71870273238801</v>
      </c>
      <c r="AC44" s="226">
        <v>221.7524711888552</v>
      </c>
      <c r="AD44" s="226">
        <v>202.42046451068222</v>
      </c>
      <c r="AE44" s="226">
        <v>187.03197717711637</v>
      </c>
    </row>
    <row r="45" spans="2:31" hidden="1" x14ac:dyDescent="0.2">
      <c r="B45" s="225">
        <v>18000</v>
      </c>
      <c r="C45" s="230">
        <v>796.55493336276731</v>
      </c>
      <c r="D45" s="231">
        <v>546.37233437953762</v>
      </c>
      <c r="E45" s="232">
        <v>421.49374105789695</v>
      </c>
      <c r="F45" s="226">
        <v>346.31893271064803</v>
      </c>
      <c r="G45" s="226">
        <v>296.61556222898474</v>
      </c>
      <c r="H45" s="226">
        <v>261.23156759899905</v>
      </c>
      <c r="I45" s="226">
        <v>234.79673419996433</v>
      </c>
      <c r="J45" s="226">
        <v>214.3275506583694</v>
      </c>
      <c r="K45" s="226">
        <v>198.03385818753497</v>
      </c>
      <c r="M45" s="230">
        <v>796.96016006500054</v>
      </c>
      <c r="N45" s="231">
        <v>546.77966223274393</v>
      </c>
      <c r="O45" s="232">
        <v>421.90575498275672</v>
      </c>
      <c r="P45" s="226">
        <v>346.31893271064803</v>
      </c>
      <c r="Q45" s="226">
        <v>296.61556222898474</v>
      </c>
      <c r="R45" s="226">
        <v>261.23156759899905</v>
      </c>
      <c r="S45" s="226">
        <v>234.79673419996433</v>
      </c>
      <c r="T45" s="226">
        <v>214.3275506583694</v>
      </c>
      <c r="U45" s="226">
        <v>198.03385818753497</v>
      </c>
      <c r="W45" s="230">
        <v>795.66387008310005</v>
      </c>
      <c r="X45" s="231">
        <v>545.47686582705182</v>
      </c>
      <c r="Y45" s="232">
        <v>420.58817895936107</v>
      </c>
      <c r="Z45" s="226">
        <v>346.31893271064803</v>
      </c>
      <c r="AA45" s="226">
        <v>296.61556222898474</v>
      </c>
      <c r="AB45" s="226">
        <v>261.23156759899905</v>
      </c>
      <c r="AC45" s="226">
        <v>234.79673419996433</v>
      </c>
      <c r="AD45" s="226">
        <v>214.3275506583694</v>
      </c>
      <c r="AE45" s="226">
        <v>198.03385818753497</v>
      </c>
    </row>
    <row r="46" spans="2:31" hidden="1" x14ac:dyDescent="0.2">
      <c r="B46" s="225">
        <v>19000</v>
      </c>
      <c r="C46" s="230">
        <v>840.80798521625445</v>
      </c>
      <c r="D46" s="231">
        <v>576.72635295617852</v>
      </c>
      <c r="E46" s="232">
        <v>444.91006000555791</v>
      </c>
      <c r="F46" s="226">
        <v>365.55887341679517</v>
      </c>
      <c r="G46" s="226">
        <v>313.09420457503944</v>
      </c>
      <c r="H46" s="226">
        <v>275.74443246561015</v>
      </c>
      <c r="I46" s="226">
        <v>247.84099721107347</v>
      </c>
      <c r="J46" s="226">
        <v>226.23463680605659</v>
      </c>
      <c r="K46" s="226">
        <v>209.03573919795363</v>
      </c>
      <c r="M46" s="230">
        <v>841.2357245130562</v>
      </c>
      <c r="N46" s="231">
        <v>577.15631013456311</v>
      </c>
      <c r="O46" s="232">
        <v>445.34496359290989</v>
      </c>
      <c r="P46" s="226">
        <v>365.55887341679517</v>
      </c>
      <c r="Q46" s="226">
        <v>313.09420457503944</v>
      </c>
      <c r="R46" s="226">
        <v>275.74443246561015</v>
      </c>
      <c r="S46" s="226">
        <v>247.84099721107347</v>
      </c>
      <c r="T46" s="226">
        <v>226.23463680605659</v>
      </c>
      <c r="U46" s="226">
        <v>209.03573919795363</v>
      </c>
      <c r="W46" s="230">
        <v>839.86741842105016</v>
      </c>
      <c r="X46" s="231">
        <v>575.781136150777</v>
      </c>
      <c r="Y46" s="232">
        <v>443.95418890154775</v>
      </c>
      <c r="Z46" s="226">
        <v>365.55887341679517</v>
      </c>
      <c r="AA46" s="226">
        <v>313.09420457503944</v>
      </c>
      <c r="AB46" s="226">
        <v>275.74443246561015</v>
      </c>
      <c r="AC46" s="226">
        <v>247.84099721107347</v>
      </c>
      <c r="AD46" s="226">
        <v>226.23463680605659</v>
      </c>
      <c r="AE46" s="226">
        <v>209.03573919795363</v>
      </c>
    </row>
    <row r="47" spans="2:31" x14ac:dyDescent="0.2">
      <c r="B47" s="225">
        <v>20000</v>
      </c>
      <c r="C47" s="230">
        <v>885.06103706974147</v>
      </c>
      <c r="D47" s="231">
        <v>607.08037153281953</v>
      </c>
      <c r="E47" s="232">
        <v>468.32637895321881</v>
      </c>
      <c r="F47" s="226">
        <v>384.7988141229423</v>
      </c>
      <c r="G47" s="226">
        <v>329.57284692109414</v>
      </c>
      <c r="H47" s="226">
        <v>290.25729733222119</v>
      </c>
      <c r="I47" s="226">
        <v>260.88526022218258</v>
      </c>
      <c r="J47" s="226">
        <v>238.14172295374379</v>
      </c>
      <c r="K47" s="226">
        <v>220.03762020837223</v>
      </c>
      <c r="M47" s="230">
        <v>885.51128896111186</v>
      </c>
      <c r="N47" s="231">
        <v>607.53295803638218</v>
      </c>
      <c r="O47" s="232">
        <v>468.78417220306301</v>
      </c>
      <c r="P47" s="226">
        <v>384.7988141229423</v>
      </c>
      <c r="Q47" s="226">
        <v>329.57284692109414</v>
      </c>
      <c r="R47" s="226">
        <v>290.25729733222119</v>
      </c>
      <c r="S47" s="226">
        <v>260.88526022218258</v>
      </c>
      <c r="T47" s="226">
        <v>238.14172295374379</v>
      </c>
      <c r="U47" s="226">
        <v>220.03762020837223</v>
      </c>
      <c r="W47" s="230">
        <v>884.07096675900004</v>
      </c>
      <c r="X47" s="231">
        <v>606.08540647450207</v>
      </c>
      <c r="Y47" s="232">
        <v>467.32019884373449</v>
      </c>
      <c r="Z47" s="226">
        <v>384.7988141229423</v>
      </c>
      <c r="AA47" s="226">
        <v>329.57284692109414</v>
      </c>
      <c r="AB47" s="226">
        <v>290.25729733222119</v>
      </c>
      <c r="AC47" s="226">
        <v>260.88526022218258</v>
      </c>
      <c r="AD47" s="226">
        <v>238.14172295374379</v>
      </c>
      <c r="AE47" s="226">
        <v>220.03762020837223</v>
      </c>
    </row>
    <row r="48" spans="2:31" hidden="1" x14ac:dyDescent="0.2">
      <c r="B48" s="225">
        <v>21000</v>
      </c>
      <c r="C48" s="230">
        <v>929.3140889232285</v>
      </c>
      <c r="D48" s="231">
        <v>637.43439010946054</v>
      </c>
      <c r="E48" s="232">
        <v>491.74269790087982</v>
      </c>
      <c r="F48" s="226">
        <v>404.03875482908944</v>
      </c>
      <c r="G48" s="226">
        <v>346.05148926714884</v>
      </c>
      <c r="H48" s="226">
        <v>304.77016219883228</v>
      </c>
      <c r="I48" s="226">
        <v>273.92952323329172</v>
      </c>
      <c r="J48" s="226">
        <v>250.04880910143098</v>
      </c>
      <c r="K48" s="226">
        <v>231.03950121879083</v>
      </c>
      <c r="M48" s="230">
        <v>929.78685340916741</v>
      </c>
      <c r="N48" s="231">
        <v>637.90960593820137</v>
      </c>
      <c r="O48" s="232">
        <v>492.22338081321618</v>
      </c>
      <c r="P48" s="226">
        <v>404.03875482908944</v>
      </c>
      <c r="Q48" s="226">
        <v>346.05148926714884</v>
      </c>
      <c r="R48" s="226">
        <v>304.77016219883228</v>
      </c>
      <c r="S48" s="226">
        <v>273.92952323329172</v>
      </c>
      <c r="T48" s="226">
        <v>250.04880910143098</v>
      </c>
      <c r="U48" s="226">
        <v>231.03950121879083</v>
      </c>
      <c r="W48" s="230">
        <v>928.27451509695015</v>
      </c>
      <c r="X48" s="231">
        <v>636.38967679822713</v>
      </c>
      <c r="Y48" s="232">
        <v>490.68620878592122</v>
      </c>
      <c r="Z48" s="226">
        <v>404.03875482908944</v>
      </c>
      <c r="AA48" s="226">
        <v>346.05148926714884</v>
      </c>
      <c r="AB48" s="226">
        <v>304.77016219883228</v>
      </c>
      <c r="AC48" s="226">
        <v>273.92952323329172</v>
      </c>
      <c r="AD48" s="226">
        <v>250.04880910143098</v>
      </c>
      <c r="AE48" s="226">
        <v>231.03950121879083</v>
      </c>
    </row>
    <row r="49" spans="2:31" hidden="1" x14ac:dyDescent="0.2">
      <c r="B49" s="225">
        <v>22000</v>
      </c>
      <c r="C49" s="230">
        <v>973.56714077671563</v>
      </c>
      <c r="D49" s="231">
        <v>667.78840868610143</v>
      </c>
      <c r="E49" s="232">
        <v>515.15901684854077</v>
      </c>
      <c r="F49" s="226">
        <v>423.27869553523652</v>
      </c>
      <c r="G49" s="226">
        <v>362.53013161320354</v>
      </c>
      <c r="H49" s="226">
        <v>319.28302706544332</v>
      </c>
      <c r="I49" s="226">
        <v>286.97378624440086</v>
      </c>
      <c r="J49" s="226">
        <v>261.95589524911816</v>
      </c>
      <c r="K49" s="226">
        <v>242.04138222920943</v>
      </c>
      <c r="M49" s="230">
        <v>974.06241785722307</v>
      </c>
      <c r="N49" s="231">
        <v>668.28625384002044</v>
      </c>
      <c r="O49" s="232">
        <v>515.66258942336935</v>
      </c>
      <c r="P49" s="226">
        <v>423.27869553523652</v>
      </c>
      <c r="Q49" s="226">
        <v>362.53013161320354</v>
      </c>
      <c r="R49" s="226">
        <v>319.28302706544332</v>
      </c>
      <c r="S49" s="226">
        <v>286.97378624440086</v>
      </c>
      <c r="T49" s="226">
        <v>261.95589524911816</v>
      </c>
      <c r="U49" s="226">
        <v>242.04138222920943</v>
      </c>
      <c r="W49" s="230">
        <v>972.47806343490015</v>
      </c>
      <c r="X49" s="231">
        <v>666.69394712195219</v>
      </c>
      <c r="Y49" s="232">
        <v>514.05221872810796</v>
      </c>
      <c r="Z49" s="226">
        <v>423.27869553523652</v>
      </c>
      <c r="AA49" s="226">
        <v>362.53013161320354</v>
      </c>
      <c r="AB49" s="226">
        <v>319.28302706544332</v>
      </c>
      <c r="AC49" s="226">
        <v>286.97378624440086</v>
      </c>
      <c r="AD49" s="226">
        <v>261.95589524911816</v>
      </c>
      <c r="AE49" s="226">
        <v>242.04138222920943</v>
      </c>
    </row>
    <row r="50" spans="2:31" hidden="1" x14ac:dyDescent="0.2">
      <c r="B50" s="225">
        <v>23000</v>
      </c>
      <c r="C50" s="230">
        <v>1017.8201926302027</v>
      </c>
      <c r="D50" s="231">
        <v>698.14242726274256</v>
      </c>
      <c r="E50" s="232">
        <v>538.57533579620167</v>
      </c>
      <c r="F50" s="226">
        <v>442.51863624138366</v>
      </c>
      <c r="G50" s="226">
        <v>379.00877395925829</v>
      </c>
      <c r="H50" s="226">
        <v>333.79589193205436</v>
      </c>
      <c r="I50" s="226">
        <v>300.01804925550999</v>
      </c>
      <c r="J50" s="226">
        <v>273.86298139680537</v>
      </c>
      <c r="K50" s="226">
        <v>253.04326323962803</v>
      </c>
      <c r="M50" s="230">
        <v>1018.3379823052785</v>
      </c>
      <c r="N50" s="231">
        <v>698.66290174183951</v>
      </c>
      <c r="O50" s="232">
        <v>539.10179803352253</v>
      </c>
      <c r="P50" s="226">
        <v>442.51863624138366</v>
      </c>
      <c r="Q50" s="226">
        <v>379.00877395925829</v>
      </c>
      <c r="R50" s="226">
        <v>333.79589193205436</v>
      </c>
      <c r="S50" s="226">
        <v>300.01804925550999</v>
      </c>
      <c r="T50" s="226">
        <v>273.86298139680537</v>
      </c>
      <c r="U50" s="226">
        <v>253.04326323962803</v>
      </c>
      <c r="W50" s="230">
        <v>1016.68161177285</v>
      </c>
      <c r="X50" s="231">
        <v>696.99821744567737</v>
      </c>
      <c r="Y50" s="232">
        <v>537.41822867029464</v>
      </c>
      <c r="Z50" s="226">
        <v>442.51863624138366</v>
      </c>
      <c r="AA50" s="226">
        <v>379.00877395925829</v>
      </c>
      <c r="AB50" s="226">
        <v>333.79589193205436</v>
      </c>
      <c r="AC50" s="226">
        <v>300.01804925550999</v>
      </c>
      <c r="AD50" s="226">
        <v>273.86298139680537</v>
      </c>
      <c r="AE50" s="226">
        <v>253.04326323962803</v>
      </c>
    </row>
    <row r="51" spans="2:31" hidden="1" x14ac:dyDescent="0.2">
      <c r="B51" s="225">
        <v>24000</v>
      </c>
      <c r="C51" s="230">
        <v>1062.0732444836899</v>
      </c>
      <c r="D51" s="231">
        <v>728.49644583938345</v>
      </c>
      <c r="E51" s="232">
        <v>561.99165474386268</v>
      </c>
      <c r="F51" s="226">
        <v>461.7585769475308</v>
      </c>
      <c r="G51" s="226">
        <v>395.48741630531293</v>
      </c>
      <c r="H51" s="226">
        <v>348.30875679866546</v>
      </c>
      <c r="I51" s="226">
        <v>313.06231226661913</v>
      </c>
      <c r="J51" s="226">
        <v>285.77006754449252</v>
      </c>
      <c r="K51" s="226">
        <v>264.04514425004669</v>
      </c>
      <c r="M51" s="230">
        <v>1062.6135467533343</v>
      </c>
      <c r="N51" s="231">
        <v>729.03954964365869</v>
      </c>
      <c r="O51" s="232">
        <v>562.5410066436757</v>
      </c>
      <c r="P51" s="226">
        <v>461.7585769475308</v>
      </c>
      <c r="Q51" s="226">
        <v>395.48741630531293</v>
      </c>
      <c r="R51" s="226">
        <v>348.30875679866546</v>
      </c>
      <c r="S51" s="226">
        <v>313.06231226661913</v>
      </c>
      <c r="T51" s="226">
        <v>285.77006754449252</v>
      </c>
      <c r="U51" s="226">
        <v>264.04514425004669</v>
      </c>
      <c r="W51" s="230">
        <v>1060.8851601108001</v>
      </c>
      <c r="X51" s="231">
        <v>727.30248776940255</v>
      </c>
      <c r="Y51" s="232">
        <v>560.78423861248132</v>
      </c>
      <c r="Z51" s="226">
        <v>461.7585769475308</v>
      </c>
      <c r="AA51" s="226">
        <v>395.48741630531293</v>
      </c>
      <c r="AB51" s="226">
        <v>348.30875679866546</v>
      </c>
      <c r="AC51" s="226">
        <v>313.06231226661913</v>
      </c>
      <c r="AD51" s="226">
        <v>285.77006754449252</v>
      </c>
      <c r="AE51" s="226">
        <v>264.04514425004669</v>
      </c>
    </row>
    <row r="52" spans="2:31" hidden="1" x14ac:dyDescent="0.2">
      <c r="B52" s="225">
        <v>25000</v>
      </c>
      <c r="C52" s="230">
        <v>1106.3262963371769</v>
      </c>
      <c r="D52" s="231">
        <v>758.85046441602435</v>
      </c>
      <c r="E52" s="232">
        <v>585.40797369152358</v>
      </c>
      <c r="F52" s="226">
        <v>480.99851765367788</v>
      </c>
      <c r="G52" s="226">
        <v>411.96605865136769</v>
      </c>
      <c r="H52" s="226">
        <v>362.8216216652765</v>
      </c>
      <c r="I52" s="226">
        <v>326.10657527772827</v>
      </c>
      <c r="J52" s="226">
        <v>297.67715369217973</v>
      </c>
      <c r="K52" s="226">
        <v>275.04702526046526</v>
      </c>
      <c r="M52" s="230">
        <v>1106.8891112013898</v>
      </c>
      <c r="N52" s="231">
        <v>759.41619754547776</v>
      </c>
      <c r="O52" s="232">
        <v>585.98021525382876</v>
      </c>
      <c r="P52" s="226">
        <v>480.99851765367788</v>
      </c>
      <c r="Q52" s="226">
        <v>411.96605865136769</v>
      </c>
      <c r="R52" s="226">
        <v>362.8216216652765</v>
      </c>
      <c r="S52" s="226">
        <v>326.10657527772827</v>
      </c>
      <c r="T52" s="226">
        <v>297.67715369217973</v>
      </c>
      <c r="U52" s="226">
        <v>275.04702526046526</v>
      </c>
      <c r="W52" s="230">
        <v>1105.0887084487501</v>
      </c>
      <c r="X52" s="231">
        <v>757.60675809312761</v>
      </c>
      <c r="Y52" s="232">
        <v>584.15024855466811</v>
      </c>
      <c r="Z52" s="226">
        <v>480.99851765367788</v>
      </c>
      <c r="AA52" s="226">
        <v>411.96605865136769</v>
      </c>
      <c r="AB52" s="226">
        <v>362.8216216652765</v>
      </c>
      <c r="AC52" s="226">
        <v>326.10657527772827</v>
      </c>
      <c r="AD52" s="226">
        <v>297.67715369217973</v>
      </c>
      <c r="AE52" s="226">
        <v>275.04702526046526</v>
      </c>
    </row>
    <row r="53" spans="2:31" hidden="1" x14ac:dyDescent="0.2">
      <c r="B53" s="225">
        <v>26000</v>
      </c>
      <c r="C53" s="230">
        <v>1150.5793481906639</v>
      </c>
      <c r="D53" s="231">
        <v>789.20448299266548</v>
      </c>
      <c r="E53" s="232">
        <v>608.82429263918448</v>
      </c>
      <c r="F53" s="226">
        <v>500.23845835982496</v>
      </c>
      <c r="G53" s="226">
        <v>428.44470099742233</v>
      </c>
      <c r="H53" s="226">
        <v>377.33448653188759</v>
      </c>
      <c r="I53" s="226">
        <v>339.15083828883735</v>
      </c>
      <c r="J53" s="226">
        <v>309.58423983986694</v>
      </c>
      <c r="K53" s="226">
        <v>286.04890627088389</v>
      </c>
      <c r="M53" s="230">
        <v>1151.1646756494454</v>
      </c>
      <c r="N53" s="231">
        <v>789.79284544729694</v>
      </c>
      <c r="O53" s="232">
        <v>609.41942386398193</v>
      </c>
      <c r="P53" s="226">
        <v>500.23845835982496</v>
      </c>
      <c r="Q53" s="226">
        <v>428.44470099742233</v>
      </c>
      <c r="R53" s="226">
        <v>377.33448653188759</v>
      </c>
      <c r="S53" s="226">
        <v>339.15083828883735</v>
      </c>
      <c r="T53" s="226">
        <v>309.58423983986694</v>
      </c>
      <c r="U53" s="226">
        <v>286.04890627088389</v>
      </c>
      <c r="W53" s="230">
        <v>1149.2922567867001</v>
      </c>
      <c r="X53" s="231">
        <v>787.91102841685267</v>
      </c>
      <c r="Y53" s="232">
        <v>607.51625849685479</v>
      </c>
      <c r="Z53" s="226">
        <v>500.23845835982496</v>
      </c>
      <c r="AA53" s="226">
        <v>428.44470099742233</v>
      </c>
      <c r="AB53" s="226">
        <v>377.33448653188759</v>
      </c>
      <c r="AC53" s="226">
        <v>339.15083828883735</v>
      </c>
      <c r="AD53" s="226">
        <v>309.58423983986694</v>
      </c>
      <c r="AE53" s="226">
        <v>286.04890627088389</v>
      </c>
    </row>
    <row r="54" spans="2:31" hidden="1" x14ac:dyDescent="0.2">
      <c r="B54" s="225">
        <v>27000</v>
      </c>
      <c r="C54" s="230">
        <v>1194.832400044151</v>
      </c>
      <c r="D54" s="231">
        <v>819.55850156930637</v>
      </c>
      <c r="E54" s="232">
        <v>632.24061158684549</v>
      </c>
      <c r="F54" s="226">
        <v>519.4783990659721</v>
      </c>
      <c r="G54" s="226">
        <v>444.92334334347709</v>
      </c>
      <c r="H54" s="226">
        <v>391.84735139849863</v>
      </c>
      <c r="I54" s="226">
        <v>352.19510129994649</v>
      </c>
      <c r="J54" s="226">
        <v>321.49132598755409</v>
      </c>
      <c r="K54" s="226">
        <v>297.05078728130246</v>
      </c>
      <c r="M54" s="230">
        <v>1195.4402400975009</v>
      </c>
      <c r="N54" s="231">
        <v>820.16949334911601</v>
      </c>
      <c r="O54" s="232">
        <v>632.85863247413511</v>
      </c>
      <c r="P54" s="226">
        <v>519.4783990659721</v>
      </c>
      <c r="Q54" s="226">
        <v>444.92334334347709</v>
      </c>
      <c r="R54" s="226">
        <v>391.84735139849863</v>
      </c>
      <c r="S54" s="226">
        <v>352.19510129994649</v>
      </c>
      <c r="T54" s="226">
        <v>321.49132598755409</v>
      </c>
      <c r="U54" s="226">
        <v>297.05078728130246</v>
      </c>
      <c r="W54" s="230">
        <v>1193.4958051246501</v>
      </c>
      <c r="X54" s="231">
        <v>818.21529874057774</v>
      </c>
      <c r="Y54" s="232">
        <v>630.88226843904147</v>
      </c>
      <c r="Z54" s="226">
        <v>519.4783990659721</v>
      </c>
      <c r="AA54" s="226">
        <v>444.92334334347709</v>
      </c>
      <c r="AB54" s="226">
        <v>391.84735139849863</v>
      </c>
      <c r="AC54" s="226">
        <v>352.19510129994649</v>
      </c>
      <c r="AD54" s="226">
        <v>321.49132598755409</v>
      </c>
      <c r="AE54" s="226">
        <v>297.05078728130246</v>
      </c>
    </row>
    <row r="55" spans="2:31" hidden="1" x14ac:dyDescent="0.2">
      <c r="B55" s="225">
        <v>28000</v>
      </c>
      <c r="C55" s="230">
        <v>1239.085451897638</v>
      </c>
      <c r="D55" s="231">
        <v>849.91252014594738</v>
      </c>
      <c r="E55" s="232">
        <v>655.65693053450639</v>
      </c>
      <c r="F55" s="226">
        <v>538.71833977211918</v>
      </c>
      <c r="G55" s="226">
        <v>461.40198568953184</v>
      </c>
      <c r="H55" s="226">
        <v>406.36021626510967</v>
      </c>
      <c r="I55" s="226">
        <v>365.23936431105562</v>
      </c>
      <c r="J55" s="226">
        <v>333.39841213524124</v>
      </c>
      <c r="K55" s="226">
        <v>308.05266829172109</v>
      </c>
      <c r="M55" s="230">
        <v>1239.7158045455565</v>
      </c>
      <c r="N55" s="231">
        <v>850.54614125093519</v>
      </c>
      <c r="O55" s="232">
        <v>656.29784108428828</v>
      </c>
      <c r="P55" s="226">
        <v>538.71833977211918</v>
      </c>
      <c r="Q55" s="226">
        <v>461.40198568953184</v>
      </c>
      <c r="R55" s="226">
        <v>406.36021626510967</v>
      </c>
      <c r="S55" s="226">
        <v>365.23936431105562</v>
      </c>
      <c r="T55" s="226">
        <v>333.39841213524124</v>
      </c>
      <c r="U55" s="226">
        <v>308.05266829172109</v>
      </c>
      <c r="W55" s="230">
        <v>1237.6993534626001</v>
      </c>
      <c r="X55" s="231">
        <v>848.51956906430291</v>
      </c>
      <c r="Y55" s="232">
        <v>654.24827838122826</v>
      </c>
      <c r="Z55" s="226">
        <v>538.71833977211918</v>
      </c>
      <c r="AA55" s="226">
        <v>461.40198568953184</v>
      </c>
      <c r="AB55" s="226">
        <v>406.36021626510967</v>
      </c>
      <c r="AC55" s="226">
        <v>365.23936431105562</v>
      </c>
      <c r="AD55" s="226">
        <v>333.39841213524124</v>
      </c>
      <c r="AE55" s="226">
        <v>308.05266829172109</v>
      </c>
    </row>
    <row r="56" spans="2:31" hidden="1" x14ac:dyDescent="0.2">
      <c r="B56" s="225">
        <v>29000</v>
      </c>
      <c r="C56" s="230">
        <v>1283.338503751125</v>
      </c>
      <c r="D56" s="231">
        <v>880.26653872258828</v>
      </c>
      <c r="E56" s="232">
        <v>679.07324948216728</v>
      </c>
      <c r="F56" s="226">
        <v>557.95828047826637</v>
      </c>
      <c r="G56" s="226">
        <v>477.88062803558648</v>
      </c>
      <c r="H56" s="226">
        <v>420.87308113172077</v>
      </c>
      <c r="I56" s="226">
        <v>378.28362732216482</v>
      </c>
      <c r="J56" s="226">
        <v>345.30549828292851</v>
      </c>
      <c r="K56" s="226">
        <v>319.05454930213972</v>
      </c>
      <c r="M56" s="230">
        <v>1283.9913689936122</v>
      </c>
      <c r="N56" s="231">
        <v>880.92278915275426</v>
      </c>
      <c r="O56" s="232">
        <v>679.73704969444134</v>
      </c>
      <c r="P56" s="226">
        <v>557.95828047826637</v>
      </c>
      <c r="Q56" s="226">
        <v>477.88062803558648</v>
      </c>
      <c r="R56" s="226">
        <v>420.87308113172077</v>
      </c>
      <c r="S56" s="226">
        <v>378.28362732216482</v>
      </c>
      <c r="T56" s="226">
        <v>345.30549828292851</v>
      </c>
      <c r="U56" s="226">
        <v>319.05454930213972</v>
      </c>
      <c r="W56" s="230">
        <v>1281.9029018005501</v>
      </c>
      <c r="X56" s="231">
        <v>878.82383938802798</v>
      </c>
      <c r="Y56" s="232">
        <v>677.61428832341494</v>
      </c>
      <c r="Z56" s="226">
        <v>557.95828047826637</v>
      </c>
      <c r="AA56" s="226">
        <v>477.88062803558648</v>
      </c>
      <c r="AB56" s="226">
        <v>420.87308113172077</v>
      </c>
      <c r="AC56" s="226">
        <v>378.28362732216482</v>
      </c>
      <c r="AD56" s="226">
        <v>345.30549828292851</v>
      </c>
      <c r="AE56" s="226">
        <v>319.05454930213972</v>
      </c>
    </row>
    <row r="57" spans="2:31" x14ac:dyDescent="0.2">
      <c r="B57" s="225">
        <v>30000</v>
      </c>
      <c r="C57" s="230">
        <v>1327.5915556046123</v>
      </c>
      <c r="D57" s="231">
        <v>910.6205572992294</v>
      </c>
      <c r="E57" s="232">
        <v>702.48956842982818</v>
      </c>
      <c r="F57" s="226">
        <v>577.19822118441346</v>
      </c>
      <c r="G57" s="226">
        <v>494.35927038164124</v>
      </c>
      <c r="H57" s="226">
        <v>435.38594599833181</v>
      </c>
      <c r="I57" s="226">
        <v>391.3278903332739</v>
      </c>
      <c r="J57" s="226">
        <v>357.21258443061566</v>
      </c>
      <c r="K57" s="226">
        <v>330.05643031255835</v>
      </c>
      <c r="M57" s="230">
        <v>1328.2669334416678</v>
      </c>
      <c r="N57" s="231">
        <v>911.29943705457333</v>
      </c>
      <c r="O57" s="232">
        <v>703.17625830459463</v>
      </c>
      <c r="P57" s="226">
        <v>577.19822118441346</v>
      </c>
      <c r="Q57" s="226">
        <v>494.35927038164124</v>
      </c>
      <c r="R57" s="226">
        <v>435.38594599833181</v>
      </c>
      <c r="S57" s="226">
        <v>391.3278903332739</v>
      </c>
      <c r="T57" s="226">
        <v>357.21258443061566</v>
      </c>
      <c r="U57" s="226">
        <v>330.05643031255835</v>
      </c>
      <c r="W57" s="230">
        <v>1326.1064501385001</v>
      </c>
      <c r="X57" s="231">
        <v>909.12810971175304</v>
      </c>
      <c r="Y57" s="232">
        <v>700.98029826560162</v>
      </c>
      <c r="Z57" s="226">
        <v>577.19822118441346</v>
      </c>
      <c r="AA57" s="226">
        <v>494.35927038164124</v>
      </c>
      <c r="AB57" s="226">
        <v>435.38594599833181</v>
      </c>
      <c r="AC57" s="226">
        <v>391.3278903332739</v>
      </c>
      <c r="AD57" s="226">
        <v>357.21258443061566</v>
      </c>
      <c r="AE57" s="226">
        <v>330.05643031255835</v>
      </c>
    </row>
    <row r="58" spans="2:31" hidden="1" x14ac:dyDescent="0.2">
      <c r="B58" s="225">
        <v>31000</v>
      </c>
      <c r="C58" s="230">
        <v>1371.8446074580993</v>
      </c>
      <c r="D58" s="231">
        <v>940.9745758758703</v>
      </c>
      <c r="E58" s="232">
        <v>725.90588737748919</v>
      </c>
      <c r="F58" s="226">
        <v>596.43816189056054</v>
      </c>
      <c r="G58" s="226">
        <v>510.83791272769588</v>
      </c>
      <c r="H58" s="226">
        <v>449.89881086494285</v>
      </c>
      <c r="I58" s="226">
        <v>404.37215334438304</v>
      </c>
      <c r="J58" s="226">
        <v>369.11967057830287</v>
      </c>
      <c r="K58" s="226">
        <v>341.05831132297692</v>
      </c>
      <c r="M58" s="230">
        <v>1372.5424978897233</v>
      </c>
      <c r="N58" s="231">
        <v>941.67608495639251</v>
      </c>
      <c r="O58" s="232">
        <v>726.61546691474769</v>
      </c>
      <c r="P58" s="226">
        <v>596.43816189056054</v>
      </c>
      <c r="Q58" s="226">
        <v>510.83791272769588</v>
      </c>
      <c r="R58" s="226">
        <v>449.89881086494285</v>
      </c>
      <c r="S58" s="226">
        <v>404.37215334438304</v>
      </c>
      <c r="T58" s="226">
        <v>369.11967057830287</v>
      </c>
      <c r="U58" s="226">
        <v>341.05831132297692</v>
      </c>
      <c r="W58" s="230">
        <v>1370.3099984764503</v>
      </c>
      <c r="X58" s="231">
        <v>939.43238003547822</v>
      </c>
      <c r="Y58" s="232">
        <v>724.34630820778841</v>
      </c>
      <c r="Z58" s="226">
        <v>596.43816189056054</v>
      </c>
      <c r="AA58" s="226">
        <v>510.83791272769588</v>
      </c>
      <c r="AB58" s="226">
        <v>449.89881086494285</v>
      </c>
      <c r="AC58" s="226">
        <v>404.37215334438304</v>
      </c>
      <c r="AD58" s="226">
        <v>369.11967057830287</v>
      </c>
      <c r="AE58" s="226">
        <v>341.05831132297692</v>
      </c>
    </row>
    <row r="59" spans="2:31" hidden="1" x14ac:dyDescent="0.2">
      <c r="B59" s="225">
        <v>32000</v>
      </c>
      <c r="C59" s="230">
        <v>1416.0976593115863</v>
      </c>
      <c r="D59" s="231">
        <v>971.32859445251131</v>
      </c>
      <c r="E59" s="232">
        <v>749.3222063251502</v>
      </c>
      <c r="F59" s="226">
        <v>615.67810259670773</v>
      </c>
      <c r="G59" s="226">
        <v>527.31655507375058</v>
      </c>
      <c r="H59" s="226">
        <v>464.41167573155388</v>
      </c>
      <c r="I59" s="226">
        <v>417.41641635549217</v>
      </c>
      <c r="J59" s="226">
        <v>381.02675672599003</v>
      </c>
      <c r="K59" s="226">
        <v>352.06019233339555</v>
      </c>
      <c r="M59" s="230">
        <v>1416.8180623377789</v>
      </c>
      <c r="N59" s="231">
        <v>972.05273285821158</v>
      </c>
      <c r="O59" s="232">
        <v>750.05467552490086</v>
      </c>
      <c r="P59" s="226">
        <v>615.67810259670773</v>
      </c>
      <c r="Q59" s="226">
        <v>527.31655507375058</v>
      </c>
      <c r="R59" s="226">
        <v>464.41167573155388</v>
      </c>
      <c r="S59" s="226">
        <v>417.41641635549217</v>
      </c>
      <c r="T59" s="226">
        <v>381.02675672599003</v>
      </c>
      <c r="U59" s="226">
        <v>352.06019233339555</v>
      </c>
      <c r="W59" s="230">
        <v>1414.5135468144001</v>
      </c>
      <c r="X59" s="231">
        <v>969.73665035920328</v>
      </c>
      <c r="Y59" s="232">
        <v>747.71231814997509</v>
      </c>
      <c r="Z59" s="226">
        <v>615.67810259670773</v>
      </c>
      <c r="AA59" s="226">
        <v>527.31655507375058</v>
      </c>
      <c r="AB59" s="226">
        <v>464.41167573155388</v>
      </c>
      <c r="AC59" s="226">
        <v>417.41641635549217</v>
      </c>
      <c r="AD59" s="226">
        <v>381.02675672599003</v>
      </c>
      <c r="AE59" s="226">
        <v>352.06019233339555</v>
      </c>
    </row>
    <row r="60" spans="2:31" hidden="1" x14ac:dyDescent="0.2">
      <c r="B60" s="225">
        <v>33000</v>
      </c>
      <c r="C60" s="230">
        <v>1460.3507111650733</v>
      </c>
      <c r="D60" s="231">
        <v>1001.6826130291522</v>
      </c>
      <c r="E60" s="232">
        <v>772.7385252728111</v>
      </c>
      <c r="F60" s="226">
        <v>634.91804330285481</v>
      </c>
      <c r="G60" s="226">
        <v>543.79519741980528</v>
      </c>
      <c r="H60" s="226">
        <v>478.92454059816498</v>
      </c>
      <c r="I60" s="226">
        <v>430.46067936660125</v>
      </c>
      <c r="J60" s="226">
        <v>392.93384287367724</v>
      </c>
      <c r="K60" s="226">
        <v>363.06207334381412</v>
      </c>
      <c r="M60" s="230">
        <v>1461.0936267858347</v>
      </c>
      <c r="N60" s="231">
        <v>1002.4293807600305</v>
      </c>
      <c r="O60" s="232">
        <v>773.49388413505392</v>
      </c>
      <c r="P60" s="226">
        <v>634.91804330285481</v>
      </c>
      <c r="Q60" s="226">
        <v>543.79519741980528</v>
      </c>
      <c r="R60" s="226">
        <v>478.92454059816498</v>
      </c>
      <c r="S60" s="226">
        <v>430.46067936660125</v>
      </c>
      <c r="T60" s="226">
        <v>392.93384287367724</v>
      </c>
      <c r="U60" s="226">
        <v>363.06207334381412</v>
      </c>
      <c r="W60" s="230">
        <v>1458.7170951523501</v>
      </c>
      <c r="X60" s="231">
        <v>1000.0409206829285</v>
      </c>
      <c r="Y60" s="232">
        <v>771.07832809216177</v>
      </c>
      <c r="Z60" s="226">
        <v>634.91804330285481</v>
      </c>
      <c r="AA60" s="226">
        <v>543.79519741980528</v>
      </c>
      <c r="AB60" s="226">
        <v>478.92454059816498</v>
      </c>
      <c r="AC60" s="226">
        <v>430.46067936660125</v>
      </c>
      <c r="AD60" s="226">
        <v>392.93384287367724</v>
      </c>
      <c r="AE60" s="226">
        <v>363.06207334381412</v>
      </c>
    </row>
    <row r="61" spans="2:31" hidden="1" x14ac:dyDescent="0.2">
      <c r="B61" s="225">
        <v>34000</v>
      </c>
      <c r="C61" s="230">
        <v>1504.6037630185606</v>
      </c>
      <c r="D61" s="231">
        <v>1032.0366316057932</v>
      </c>
      <c r="E61" s="232">
        <v>796.154844220472</v>
      </c>
      <c r="F61" s="226">
        <v>654.15798400900201</v>
      </c>
      <c r="G61" s="226">
        <v>560.27383976586009</v>
      </c>
      <c r="H61" s="226">
        <v>493.43740546477602</v>
      </c>
      <c r="I61" s="226">
        <v>443.50494237771039</v>
      </c>
      <c r="J61" s="226">
        <v>404.84092902136445</v>
      </c>
      <c r="K61" s="226">
        <v>374.06395435423275</v>
      </c>
      <c r="M61" s="230">
        <v>1505.3691912338902</v>
      </c>
      <c r="N61" s="231">
        <v>1032.8060286618497</v>
      </c>
      <c r="O61" s="232">
        <v>796.9330927452072</v>
      </c>
      <c r="P61" s="226">
        <v>654.15798400900201</v>
      </c>
      <c r="Q61" s="226">
        <v>560.27383976586009</v>
      </c>
      <c r="R61" s="226">
        <v>493.43740546477602</v>
      </c>
      <c r="S61" s="226">
        <v>443.50494237771039</v>
      </c>
      <c r="T61" s="226">
        <v>404.84092902136445</v>
      </c>
      <c r="U61" s="226">
        <v>374.06395435423275</v>
      </c>
      <c r="W61" s="230">
        <v>1502.9206434903003</v>
      </c>
      <c r="X61" s="231">
        <v>1030.3451910066535</v>
      </c>
      <c r="Y61" s="232">
        <v>794.44433803434856</v>
      </c>
      <c r="Z61" s="226">
        <v>654.15798400900201</v>
      </c>
      <c r="AA61" s="226">
        <v>560.27383976586009</v>
      </c>
      <c r="AB61" s="226">
        <v>493.43740546477602</v>
      </c>
      <c r="AC61" s="226">
        <v>443.50494237771039</v>
      </c>
      <c r="AD61" s="226">
        <v>404.84092902136445</v>
      </c>
      <c r="AE61" s="226">
        <v>374.06395435423275</v>
      </c>
    </row>
    <row r="62" spans="2:31" hidden="1" x14ac:dyDescent="0.2">
      <c r="B62" s="225">
        <v>35000</v>
      </c>
      <c r="C62" s="230">
        <v>1548.8568148720478</v>
      </c>
      <c r="D62" s="231">
        <v>1062.3906501824342</v>
      </c>
      <c r="E62" s="232">
        <v>819.5711631681329</v>
      </c>
      <c r="F62" s="226">
        <v>673.39792471514897</v>
      </c>
      <c r="G62" s="226">
        <v>576.75248211191467</v>
      </c>
      <c r="H62" s="226">
        <v>507.95027033138706</v>
      </c>
      <c r="I62" s="226">
        <v>456.54920538881953</v>
      </c>
      <c r="J62" s="226">
        <v>416.74801516905165</v>
      </c>
      <c r="K62" s="226">
        <v>385.06583536465138</v>
      </c>
      <c r="M62" s="230">
        <v>1549.6447556819458</v>
      </c>
      <c r="N62" s="231">
        <v>1063.1826765636688</v>
      </c>
      <c r="O62" s="232">
        <v>820.37230135536026</v>
      </c>
      <c r="P62" s="226">
        <v>673.39792471514897</v>
      </c>
      <c r="Q62" s="226">
        <v>576.75248211191467</v>
      </c>
      <c r="R62" s="226">
        <v>507.95027033138706</v>
      </c>
      <c r="S62" s="226">
        <v>456.54920538881953</v>
      </c>
      <c r="T62" s="226">
        <v>416.74801516905165</v>
      </c>
      <c r="U62" s="226">
        <v>385.06583536465138</v>
      </c>
      <c r="W62" s="230">
        <v>1547.1241918282503</v>
      </c>
      <c r="X62" s="231">
        <v>1060.6494613303785</v>
      </c>
      <c r="Y62" s="232">
        <v>817.81034797653524</v>
      </c>
      <c r="Z62" s="226">
        <v>673.39792471514897</v>
      </c>
      <c r="AA62" s="226">
        <v>576.75248211191467</v>
      </c>
      <c r="AB62" s="226">
        <v>507.95027033138706</v>
      </c>
      <c r="AC62" s="226">
        <v>456.54920538881953</v>
      </c>
      <c r="AD62" s="226">
        <v>416.74801516905165</v>
      </c>
      <c r="AE62" s="226">
        <v>385.06583536465138</v>
      </c>
    </row>
    <row r="63" spans="2:31" hidden="1" x14ac:dyDescent="0.2">
      <c r="B63" s="225">
        <v>36000</v>
      </c>
      <c r="C63" s="230">
        <v>1593.1098667255346</v>
      </c>
      <c r="D63" s="231">
        <v>1092.7446687590752</v>
      </c>
      <c r="E63" s="232">
        <v>842.98748211579391</v>
      </c>
      <c r="F63" s="226">
        <v>692.63786542129606</v>
      </c>
      <c r="G63" s="226">
        <v>593.23112445796949</v>
      </c>
      <c r="H63" s="226">
        <v>522.4631351979981</v>
      </c>
      <c r="I63" s="226">
        <v>469.59346839992867</v>
      </c>
      <c r="J63" s="226">
        <v>428.65510131673881</v>
      </c>
      <c r="K63" s="226">
        <v>396.06771637506995</v>
      </c>
      <c r="M63" s="230">
        <v>1593.9203201300011</v>
      </c>
      <c r="N63" s="231">
        <v>1093.5593244654879</v>
      </c>
      <c r="O63" s="232">
        <v>843.81150996551344</v>
      </c>
      <c r="P63" s="226">
        <v>692.63786542129606</v>
      </c>
      <c r="Q63" s="226">
        <v>593.23112445796949</v>
      </c>
      <c r="R63" s="226">
        <v>522.4631351979981</v>
      </c>
      <c r="S63" s="226">
        <v>469.59346839992867</v>
      </c>
      <c r="T63" s="226">
        <v>428.65510131673881</v>
      </c>
      <c r="U63" s="226">
        <v>396.06771637506995</v>
      </c>
      <c r="W63" s="230">
        <v>1591.3277401662001</v>
      </c>
      <c r="X63" s="231">
        <v>1090.9537316541036</v>
      </c>
      <c r="Y63" s="232">
        <v>841.17635791872215</v>
      </c>
      <c r="Z63" s="226">
        <v>692.63786542129606</v>
      </c>
      <c r="AA63" s="226">
        <v>593.23112445796949</v>
      </c>
      <c r="AB63" s="226">
        <v>522.4631351979981</v>
      </c>
      <c r="AC63" s="226">
        <v>469.59346839992867</v>
      </c>
      <c r="AD63" s="226">
        <v>428.65510131673881</v>
      </c>
      <c r="AE63" s="226">
        <v>396.06771637506995</v>
      </c>
    </row>
    <row r="64" spans="2:31" hidden="1" x14ac:dyDescent="0.2">
      <c r="B64" s="225">
        <v>37000</v>
      </c>
      <c r="C64" s="230">
        <v>1637.3629185790217</v>
      </c>
      <c r="D64" s="231">
        <v>1123.0986873357162</v>
      </c>
      <c r="E64" s="232">
        <v>866.40380106345492</v>
      </c>
      <c r="F64" s="226">
        <v>711.87780612744325</v>
      </c>
      <c r="G64" s="226">
        <v>609.70976680402418</v>
      </c>
      <c r="H64" s="226">
        <v>536.97600006460925</v>
      </c>
      <c r="I64" s="226">
        <v>482.63773141103781</v>
      </c>
      <c r="J64" s="226">
        <v>440.56218746442602</v>
      </c>
      <c r="K64" s="226">
        <v>407.06959738548858</v>
      </c>
      <c r="M64" s="230">
        <v>1638.1958845780568</v>
      </c>
      <c r="N64" s="231">
        <v>1123.9359723673072</v>
      </c>
      <c r="O64" s="232">
        <v>867.25071857566661</v>
      </c>
      <c r="P64" s="226">
        <v>711.87780612744325</v>
      </c>
      <c r="Q64" s="226">
        <v>609.70976680402418</v>
      </c>
      <c r="R64" s="226">
        <v>536.97600006460925</v>
      </c>
      <c r="S64" s="226">
        <v>482.63773141103781</v>
      </c>
      <c r="T64" s="226">
        <v>440.56218746442602</v>
      </c>
      <c r="U64" s="226">
        <v>407.06959738548858</v>
      </c>
      <c r="W64" s="230">
        <v>1635.5312885041503</v>
      </c>
      <c r="X64" s="231">
        <v>1121.2580019778288</v>
      </c>
      <c r="Y64" s="232">
        <v>864.54236786090883</v>
      </c>
      <c r="Z64" s="226">
        <v>711.87780612744325</v>
      </c>
      <c r="AA64" s="226">
        <v>609.70976680402418</v>
      </c>
      <c r="AB64" s="226">
        <v>536.97600006460925</v>
      </c>
      <c r="AC64" s="226">
        <v>482.63773141103781</v>
      </c>
      <c r="AD64" s="226">
        <v>440.56218746442602</v>
      </c>
      <c r="AE64" s="226">
        <v>407.06959738548858</v>
      </c>
    </row>
    <row r="65" spans="2:31" hidden="1" x14ac:dyDescent="0.2">
      <c r="B65" s="225">
        <v>38000</v>
      </c>
      <c r="C65" s="230">
        <v>1681.6159704325089</v>
      </c>
      <c r="D65" s="231">
        <v>1153.452705912357</v>
      </c>
      <c r="E65" s="232">
        <v>889.82012001111582</v>
      </c>
      <c r="F65" s="226">
        <v>731.11774683359033</v>
      </c>
      <c r="G65" s="226">
        <v>626.18840915007888</v>
      </c>
      <c r="H65" s="226">
        <v>551.48886493122029</v>
      </c>
      <c r="I65" s="226">
        <v>495.68199442214694</v>
      </c>
      <c r="J65" s="226">
        <v>452.46927361211317</v>
      </c>
      <c r="K65" s="226">
        <v>418.07147839590726</v>
      </c>
      <c r="M65" s="230">
        <v>1682.4714490261124</v>
      </c>
      <c r="N65" s="231">
        <v>1154.3126202691262</v>
      </c>
      <c r="O65" s="232">
        <v>890.68992718581978</v>
      </c>
      <c r="P65" s="226">
        <v>731.11774683359033</v>
      </c>
      <c r="Q65" s="226">
        <v>626.18840915007888</v>
      </c>
      <c r="R65" s="226">
        <v>551.48886493122029</v>
      </c>
      <c r="S65" s="226">
        <v>495.68199442214694</v>
      </c>
      <c r="T65" s="226">
        <v>452.46927361211317</v>
      </c>
      <c r="U65" s="226">
        <v>418.07147839590726</v>
      </c>
      <c r="W65" s="230">
        <v>1679.7348368421003</v>
      </c>
      <c r="X65" s="231">
        <v>1151.562272301554</v>
      </c>
      <c r="Y65" s="232">
        <v>887.9083778030955</v>
      </c>
      <c r="Z65" s="226">
        <v>731.11774683359033</v>
      </c>
      <c r="AA65" s="226">
        <v>626.18840915007888</v>
      </c>
      <c r="AB65" s="226">
        <v>551.48886493122029</v>
      </c>
      <c r="AC65" s="226">
        <v>495.68199442214694</v>
      </c>
      <c r="AD65" s="226">
        <v>452.46927361211317</v>
      </c>
      <c r="AE65" s="226">
        <v>418.07147839590726</v>
      </c>
    </row>
    <row r="66" spans="2:31" hidden="1" x14ac:dyDescent="0.2">
      <c r="B66" s="225">
        <v>39000</v>
      </c>
      <c r="C66" s="230">
        <v>1725.8690222859957</v>
      </c>
      <c r="D66" s="231">
        <v>1183.806724488998</v>
      </c>
      <c r="E66" s="232">
        <v>913.23643895877683</v>
      </c>
      <c r="F66" s="226">
        <v>750.35768753973753</v>
      </c>
      <c r="G66" s="226">
        <v>642.66705149613358</v>
      </c>
      <c r="H66" s="226">
        <v>566.00172979783133</v>
      </c>
      <c r="I66" s="226">
        <v>508.72625743325602</v>
      </c>
      <c r="J66" s="226">
        <v>464.37635975980032</v>
      </c>
      <c r="K66" s="226">
        <v>429.07335940632584</v>
      </c>
      <c r="M66" s="230">
        <v>1726.7470134741679</v>
      </c>
      <c r="N66" s="231">
        <v>1184.6892681709453</v>
      </c>
      <c r="O66" s="232">
        <v>914.12913579597296</v>
      </c>
      <c r="P66" s="226">
        <v>750.35768753973753</v>
      </c>
      <c r="Q66" s="226">
        <v>642.66705149613358</v>
      </c>
      <c r="R66" s="226">
        <v>566.00172979783133</v>
      </c>
      <c r="S66" s="226">
        <v>508.72625743325602</v>
      </c>
      <c r="T66" s="226">
        <v>464.37635975980032</v>
      </c>
      <c r="U66" s="226">
        <v>429.07335940632584</v>
      </c>
      <c r="W66" s="230">
        <v>1723.9383851800501</v>
      </c>
      <c r="X66" s="231">
        <v>1181.866542625279</v>
      </c>
      <c r="Y66" s="232">
        <v>911.2743877452823</v>
      </c>
      <c r="Z66" s="226">
        <v>750.35768753973753</v>
      </c>
      <c r="AA66" s="226">
        <v>642.66705149613358</v>
      </c>
      <c r="AB66" s="226">
        <v>566.00172979783133</v>
      </c>
      <c r="AC66" s="226">
        <v>508.72625743325602</v>
      </c>
      <c r="AD66" s="226">
        <v>464.37635975980032</v>
      </c>
      <c r="AE66" s="226">
        <v>429.07335940632584</v>
      </c>
    </row>
    <row r="67" spans="2:31" x14ac:dyDescent="0.2">
      <c r="B67" s="225">
        <v>40000</v>
      </c>
      <c r="C67" s="230">
        <v>1770.1220741394829</v>
      </c>
      <c r="D67" s="231">
        <v>1214.1607430656391</v>
      </c>
      <c r="E67" s="232">
        <v>936.65275790643761</v>
      </c>
      <c r="F67" s="226">
        <v>769.59762824588461</v>
      </c>
      <c r="G67" s="226">
        <v>659.14569384218828</v>
      </c>
      <c r="H67" s="226">
        <v>580.51459466444237</v>
      </c>
      <c r="I67" s="226">
        <v>521.77052044436516</v>
      </c>
      <c r="J67" s="226">
        <v>476.28344590748759</v>
      </c>
      <c r="K67" s="226">
        <v>440.07524041674446</v>
      </c>
      <c r="M67" s="230">
        <v>1771.0225779222237</v>
      </c>
      <c r="N67" s="231">
        <v>1215.0659160727644</v>
      </c>
      <c r="O67" s="232">
        <v>937.56834440612602</v>
      </c>
      <c r="P67" s="226">
        <v>769.59762824588461</v>
      </c>
      <c r="Q67" s="226">
        <v>659.14569384218828</v>
      </c>
      <c r="R67" s="226">
        <v>580.51459466444237</v>
      </c>
      <c r="S67" s="226">
        <v>521.77052044436516</v>
      </c>
      <c r="T67" s="226">
        <v>476.28344590748759</v>
      </c>
      <c r="U67" s="226">
        <v>440.07524041674446</v>
      </c>
      <c r="W67" s="230">
        <v>1768.1419335180001</v>
      </c>
      <c r="X67" s="231">
        <v>1212.1708129490041</v>
      </c>
      <c r="Y67" s="232">
        <v>934.64039768746898</v>
      </c>
      <c r="Z67" s="226">
        <v>769.59762824588461</v>
      </c>
      <c r="AA67" s="226">
        <v>659.14569384218828</v>
      </c>
      <c r="AB67" s="226">
        <v>580.51459466444237</v>
      </c>
      <c r="AC67" s="226">
        <v>521.77052044436516</v>
      </c>
      <c r="AD67" s="226">
        <v>476.28344590748759</v>
      </c>
      <c r="AE67" s="226">
        <v>440.07524041674446</v>
      </c>
    </row>
    <row r="68" spans="2:31" hidden="1" x14ac:dyDescent="0.2">
      <c r="B68" s="225">
        <v>41000</v>
      </c>
      <c r="C68" s="230">
        <v>1814.3751259929702</v>
      </c>
      <c r="D68" s="231">
        <v>1244.5147616422801</v>
      </c>
      <c r="E68" s="232">
        <v>960.06907685409863</v>
      </c>
      <c r="F68" s="226">
        <v>788.83756895203169</v>
      </c>
      <c r="G68" s="226">
        <v>675.62433618824286</v>
      </c>
      <c r="H68" s="226">
        <v>595.02745953105352</v>
      </c>
      <c r="I68" s="226">
        <v>534.8147834554743</v>
      </c>
      <c r="J68" s="226">
        <v>488.19053205517474</v>
      </c>
      <c r="K68" s="226">
        <v>451.07712142716304</v>
      </c>
      <c r="M68" s="230">
        <v>1815.2981423702793</v>
      </c>
      <c r="N68" s="231">
        <v>1245.4425639745834</v>
      </c>
      <c r="O68" s="232">
        <v>961.00755301627919</v>
      </c>
      <c r="P68" s="226">
        <v>788.83756895203169</v>
      </c>
      <c r="Q68" s="226">
        <v>675.62433618824286</v>
      </c>
      <c r="R68" s="226">
        <v>595.02745953105352</v>
      </c>
      <c r="S68" s="226">
        <v>534.8147834554743</v>
      </c>
      <c r="T68" s="226">
        <v>488.19053205517474</v>
      </c>
      <c r="U68" s="226">
        <v>451.07712142716304</v>
      </c>
      <c r="W68" s="230">
        <v>1812.3454818559503</v>
      </c>
      <c r="X68" s="231">
        <v>1242.4750832727293</v>
      </c>
      <c r="Y68" s="232">
        <v>958.00640762965566</v>
      </c>
      <c r="Z68" s="226">
        <v>788.83756895203169</v>
      </c>
      <c r="AA68" s="226">
        <v>675.62433618824286</v>
      </c>
      <c r="AB68" s="226">
        <v>595.02745953105352</v>
      </c>
      <c r="AC68" s="226">
        <v>534.8147834554743</v>
      </c>
      <c r="AD68" s="226">
        <v>488.19053205517474</v>
      </c>
      <c r="AE68" s="226">
        <v>451.07712142716304</v>
      </c>
    </row>
    <row r="69" spans="2:31" hidden="1" x14ac:dyDescent="0.2">
      <c r="B69" s="225">
        <v>42000</v>
      </c>
      <c r="C69" s="230">
        <v>1858.628177846457</v>
      </c>
      <c r="D69" s="231">
        <v>1274.8687802189211</v>
      </c>
      <c r="E69" s="232">
        <v>983.48539580175964</v>
      </c>
      <c r="F69" s="226">
        <v>808.07750965817888</v>
      </c>
      <c r="G69" s="226">
        <v>692.10297853429768</v>
      </c>
      <c r="H69" s="226">
        <v>609.54032439766456</v>
      </c>
      <c r="I69" s="226">
        <v>547.85904646658344</v>
      </c>
      <c r="J69" s="226">
        <v>500.09761820286195</v>
      </c>
      <c r="K69" s="226">
        <v>462.07900243758166</v>
      </c>
      <c r="M69" s="230">
        <v>1859.5737068183348</v>
      </c>
      <c r="N69" s="231">
        <v>1275.8192118764027</v>
      </c>
      <c r="O69" s="232">
        <v>984.44676162643236</v>
      </c>
      <c r="P69" s="226">
        <v>808.07750965817888</v>
      </c>
      <c r="Q69" s="226">
        <v>692.10297853429768</v>
      </c>
      <c r="R69" s="226">
        <v>609.54032439766456</v>
      </c>
      <c r="S69" s="226">
        <v>547.85904646658344</v>
      </c>
      <c r="T69" s="226">
        <v>500.09761820286195</v>
      </c>
      <c r="U69" s="226">
        <v>462.07900243758166</v>
      </c>
      <c r="W69" s="230">
        <v>1856.5490301939003</v>
      </c>
      <c r="X69" s="231">
        <v>1272.7793535964543</v>
      </c>
      <c r="Y69" s="232">
        <v>981.37241757184245</v>
      </c>
      <c r="Z69" s="226">
        <v>808.07750965817888</v>
      </c>
      <c r="AA69" s="226">
        <v>692.10297853429768</v>
      </c>
      <c r="AB69" s="226">
        <v>609.54032439766456</v>
      </c>
      <c r="AC69" s="226">
        <v>547.85904646658344</v>
      </c>
      <c r="AD69" s="226">
        <v>500.09761820286195</v>
      </c>
      <c r="AE69" s="226">
        <v>462.07900243758166</v>
      </c>
    </row>
    <row r="70" spans="2:31" hidden="1" x14ac:dyDescent="0.2">
      <c r="B70" s="225">
        <v>43000</v>
      </c>
      <c r="C70" s="230">
        <v>1902.8812296999442</v>
      </c>
      <c r="D70" s="231">
        <v>1305.2227987955621</v>
      </c>
      <c r="E70" s="232">
        <v>1006.9017147494205</v>
      </c>
      <c r="F70" s="226">
        <v>827.31745036432596</v>
      </c>
      <c r="G70" s="226">
        <v>708.58162088035238</v>
      </c>
      <c r="H70" s="226">
        <v>624.0531892642756</v>
      </c>
      <c r="I70" s="226">
        <v>560.90330947769257</v>
      </c>
      <c r="J70" s="226">
        <v>512.0047043505491</v>
      </c>
      <c r="K70" s="226">
        <v>473.08088344800029</v>
      </c>
      <c r="M70" s="230">
        <v>1903.8492712663906</v>
      </c>
      <c r="N70" s="231">
        <v>1306.1958597782218</v>
      </c>
      <c r="O70" s="232">
        <v>1007.8859702365855</v>
      </c>
      <c r="P70" s="226">
        <v>827.31745036432596</v>
      </c>
      <c r="Q70" s="226">
        <v>708.58162088035238</v>
      </c>
      <c r="R70" s="226">
        <v>624.0531892642756</v>
      </c>
      <c r="S70" s="226">
        <v>560.90330947769257</v>
      </c>
      <c r="T70" s="226">
        <v>512.0047043505491</v>
      </c>
      <c r="U70" s="226">
        <v>473.08088344800029</v>
      </c>
      <c r="W70" s="230">
        <v>1900.7525785318501</v>
      </c>
      <c r="X70" s="231">
        <v>1303.0836239201794</v>
      </c>
      <c r="Y70" s="232">
        <v>1004.7384275140291</v>
      </c>
      <c r="Z70" s="226">
        <v>827.31745036432596</v>
      </c>
      <c r="AA70" s="226">
        <v>708.58162088035238</v>
      </c>
      <c r="AB70" s="226">
        <v>624.0531892642756</v>
      </c>
      <c r="AC70" s="226">
        <v>560.90330947769257</v>
      </c>
      <c r="AD70" s="226">
        <v>512.0047043505491</v>
      </c>
      <c r="AE70" s="226">
        <v>473.08088344800029</v>
      </c>
    </row>
    <row r="71" spans="2:31" hidden="1" x14ac:dyDescent="0.2">
      <c r="B71" s="225">
        <v>44000</v>
      </c>
      <c r="C71" s="230">
        <v>1947.1342815534313</v>
      </c>
      <c r="D71" s="231">
        <v>1335.5768173722029</v>
      </c>
      <c r="E71" s="232">
        <v>1030.3180336970815</v>
      </c>
      <c r="F71" s="226">
        <v>846.55739107047305</v>
      </c>
      <c r="G71" s="226">
        <v>725.06026322640707</v>
      </c>
      <c r="H71" s="226">
        <v>638.56605413088664</v>
      </c>
      <c r="I71" s="226">
        <v>573.94757248880171</v>
      </c>
      <c r="J71" s="226">
        <v>523.91179049823631</v>
      </c>
      <c r="K71" s="226">
        <v>484.08276445841886</v>
      </c>
      <c r="M71" s="230">
        <v>1948.1248357144461</v>
      </c>
      <c r="N71" s="231">
        <v>1336.5725076800409</v>
      </c>
      <c r="O71" s="232">
        <v>1031.3251788467387</v>
      </c>
      <c r="P71" s="226">
        <v>846.55739107047305</v>
      </c>
      <c r="Q71" s="226">
        <v>725.06026322640707</v>
      </c>
      <c r="R71" s="226">
        <v>638.56605413088664</v>
      </c>
      <c r="S71" s="226">
        <v>573.94757248880171</v>
      </c>
      <c r="T71" s="226">
        <v>523.91179049823631</v>
      </c>
      <c r="U71" s="226">
        <v>484.08276445841886</v>
      </c>
      <c r="W71" s="230">
        <v>1944.9561268698003</v>
      </c>
      <c r="X71" s="231">
        <v>1333.3878942439044</v>
      </c>
      <c r="Y71" s="232">
        <v>1028.1044374562159</v>
      </c>
      <c r="Z71" s="226">
        <v>846.55739107047305</v>
      </c>
      <c r="AA71" s="226">
        <v>725.06026322640707</v>
      </c>
      <c r="AB71" s="226">
        <v>638.56605413088664</v>
      </c>
      <c r="AC71" s="226">
        <v>573.94757248880171</v>
      </c>
      <c r="AD71" s="226">
        <v>523.91179049823631</v>
      </c>
      <c r="AE71" s="226">
        <v>484.08276445841886</v>
      </c>
    </row>
    <row r="72" spans="2:31" hidden="1" x14ac:dyDescent="0.2">
      <c r="B72" s="225">
        <v>45000</v>
      </c>
      <c r="C72" s="230">
        <v>1991.3873334069185</v>
      </c>
      <c r="D72" s="231">
        <v>1365.9308359488439</v>
      </c>
      <c r="E72" s="232">
        <v>1053.7343526447423</v>
      </c>
      <c r="F72" s="226">
        <v>865.79733177662024</v>
      </c>
      <c r="G72" s="226">
        <v>741.53890557246177</v>
      </c>
      <c r="H72" s="226">
        <v>653.07891899749768</v>
      </c>
      <c r="I72" s="226">
        <v>586.99183549991085</v>
      </c>
      <c r="J72" s="226">
        <v>535.81887664592352</v>
      </c>
      <c r="K72" s="226">
        <v>495.08464546883749</v>
      </c>
      <c r="M72" s="230">
        <v>1992.4004001625017</v>
      </c>
      <c r="N72" s="231">
        <v>1366.9491555818599</v>
      </c>
      <c r="O72" s="232">
        <v>1054.7643874568919</v>
      </c>
      <c r="P72" s="226">
        <v>865.79733177662024</v>
      </c>
      <c r="Q72" s="226">
        <v>741.53890557246177</v>
      </c>
      <c r="R72" s="226">
        <v>653.07891899749768</v>
      </c>
      <c r="S72" s="226">
        <v>586.99183549991085</v>
      </c>
      <c r="T72" s="226">
        <v>535.81887664592352</v>
      </c>
      <c r="U72" s="226">
        <v>495.08464546883749</v>
      </c>
      <c r="W72" s="230">
        <v>1989.1596752077503</v>
      </c>
      <c r="X72" s="231">
        <v>1363.6921645676296</v>
      </c>
      <c r="Y72" s="232">
        <v>1051.4704473984025</v>
      </c>
      <c r="Z72" s="226">
        <v>865.79733177662024</v>
      </c>
      <c r="AA72" s="226">
        <v>741.53890557246177</v>
      </c>
      <c r="AB72" s="226">
        <v>653.07891899749768</v>
      </c>
      <c r="AC72" s="226">
        <v>586.99183549991085</v>
      </c>
      <c r="AD72" s="226">
        <v>535.81887664592352</v>
      </c>
      <c r="AE72" s="226">
        <v>495.08464546883749</v>
      </c>
    </row>
    <row r="73" spans="2:31" hidden="1" x14ac:dyDescent="0.2">
      <c r="B73" s="225">
        <v>46000</v>
      </c>
      <c r="C73" s="230">
        <v>2035.6403852604053</v>
      </c>
      <c r="D73" s="231">
        <v>1396.2848545254851</v>
      </c>
      <c r="E73" s="232">
        <v>1077.1506715924033</v>
      </c>
      <c r="F73" s="226">
        <v>885.03727248276732</v>
      </c>
      <c r="G73" s="226">
        <v>758.01754791851658</v>
      </c>
      <c r="H73" s="226">
        <v>667.59178386410872</v>
      </c>
      <c r="I73" s="226">
        <v>600.03609851101999</v>
      </c>
      <c r="J73" s="226">
        <v>547.72596279361073</v>
      </c>
      <c r="K73" s="226">
        <v>506.08652647925607</v>
      </c>
      <c r="M73" s="230">
        <v>2036.675964610557</v>
      </c>
      <c r="N73" s="231">
        <v>1397.325803483679</v>
      </c>
      <c r="O73" s="232">
        <v>1078.2035960670451</v>
      </c>
      <c r="P73" s="226">
        <v>885.03727248276732</v>
      </c>
      <c r="Q73" s="226">
        <v>758.01754791851658</v>
      </c>
      <c r="R73" s="226">
        <v>667.59178386410872</v>
      </c>
      <c r="S73" s="226">
        <v>600.03609851101999</v>
      </c>
      <c r="T73" s="226">
        <v>547.72596279361073</v>
      </c>
      <c r="U73" s="226">
        <v>506.08652647925607</v>
      </c>
      <c r="W73" s="230">
        <v>2033.3632235457001</v>
      </c>
      <c r="X73" s="231">
        <v>1393.9964348913547</v>
      </c>
      <c r="Y73" s="232">
        <v>1074.8364573405893</v>
      </c>
      <c r="Z73" s="226">
        <v>885.03727248276732</v>
      </c>
      <c r="AA73" s="226">
        <v>758.01754791851658</v>
      </c>
      <c r="AB73" s="226">
        <v>667.59178386410872</v>
      </c>
      <c r="AC73" s="226">
        <v>600.03609851101999</v>
      </c>
      <c r="AD73" s="226">
        <v>547.72596279361073</v>
      </c>
      <c r="AE73" s="226">
        <v>506.08652647925607</v>
      </c>
    </row>
    <row r="74" spans="2:31" hidden="1" x14ac:dyDescent="0.2">
      <c r="B74" s="225">
        <v>47000</v>
      </c>
      <c r="C74" s="230">
        <v>2079.8934371138926</v>
      </c>
      <c r="D74" s="231">
        <v>1426.6388731021259</v>
      </c>
      <c r="E74" s="232">
        <v>1100.5669905400644</v>
      </c>
      <c r="F74" s="226">
        <v>904.27721318891452</v>
      </c>
      <c r="G74" s="226">
        <v>774.49619026457117</v>
      </c>
      <c r="H74" s="226">
        <v>682.10464873071976</v>
      </c>
      <c r="I74" s="226">
        <v>613.08036152212901</v>
      </c>
      <c r="J74" s="226">
        <v>559.63304894129794</v>
      </c>
      <c r="K74" s="226">
        <v>517.08840748967475</v>
      </c>
      <c r="M74" s="230">
        <v>2080.9515290586128</v>
      </c>
      <c r="N74" s="231">
        <v>1427.7024513854981</v>
      </c>
      <c r="O74" s="232">
        <v>1101.642804677198</v>
      </c>
      <c r="P74" s="226">
        <v>904.27721318891452</v>
      </c>
      <c r="Q74" s="226">
        <v>774.49619026457117</v>
      </c>
      <c r="R74" s="226">
        <v>682.10464873071976</v>
      </c>
      <c r="S74" s="226">
        <v>613.08036152212901</v>
      </c>
      <c r="T74" s="226">
        <v>559.63304894129794</v>
      </c>
      <c r="U74" s="226">
        <v>517.08840748967475</v>
      </c>
      <c r="W74" s="230">
        <v>2077.5667718836503</v>
      </c>
      <c r="X74" s="231">
        <v>1424.3007052150797</v>
      </c>
      <c r="Y74" s="232">
        <v>1098.2024672827761</v>
      </c>
      <c r="Z74" s="226">
        <v>904.27721318891452</v>
      </c>
      <c r="AA74" s="226">
        <v>774.49619026457117</v>
      </c>
      <c r="AB74" s="226">
        <v>682.10464873071976</v>
      </c>
      <c r="AC74" s="226">
        <v>613.08036152212901</v>
      </c>
      <c r="AD74" s="226">
        <v>559.63304894129794</v>
      </c>
      <c r="AE74" s="226">
        <v>517.08840748967475</v>
      </c>
    </row>
    <row r="75" spans="2:31" hidden="1" x14ac:dyDescent="0.2">
      <c r="B75" s="225">
        <v>48000</v>
      </c>
      <c r="C75" s="230">
        <v>2124.1464889673798</v>
      </c>
      <c r="D75" s="231">
        <v>1456.9928916787669</v>
      </c>
      <c r="E75" s="232">
        <v>1123.9833094877254</v>
      </c>
      <c r="F75" s="226">
        <v>923.5171538950616</v>
      </c>
      <c r="G75" s="226">
        <v>790.97483261062587</v>
      </c>
      <c r="H75" s="226">
        <v>696.61751359733091</v>
      </c>
      <c r="I75" s="226">
        <v>626.12462453323826</v>
      </c>
      <c r="J75" s="226">
        <v>571.54013508898504</v>
      </c>
      <c r="K75" s="226">
        <v>528.09028850009338</v>
      </c>
      <c r="M75" s="230">
        <v>2125.2270935066686</v>
      </c>
      <c r="N75" s="231">
        <v>1458.0790992873174</v>
      </c>
      <c r="O75" s="232">
        <v>1125.0820132873514</v>
      </c>
      <c r="P75" s="226">
        <v>923.5171538950616</v>
      </c>
      <c r="Q75" s="226">
        <v>790.97483261062587</v>
      </c>
      <c r="R75" s="226">
        <v>696.61751359733091</v>
      </c>
      <c r="S75" s="226">
        <v>626.12462453323826</v>
      </c>
      <c r="T75" s="226">
        <v>571.54013508898504</v>
      </c>
      <c r="U75" s="226">
        <v>528.09028850009338</v>
      </c>
      <c r="W75" s="230">
        <v>2121.7703202216003</v>
      </c>
      <c r="X75" s="231">
        <v>1454.6049755388051</v>
      </c>
      <c r="Y75" s="232">
        <v>1121.5684772249626</v>
      </c>
      <c r="Z75" s="226">
        <v>923.5171538950616</v>
      </c>
      <c r="AA75" s="226">
        <v>790.97483261062587</v>
      </c>
      <c r="AB75" s="226">
        <v>696.61751359733091</v>
      </c>
      <c r="AC75" s="226">
        <v>626.12462453323826</v>
      </c>
      <c r="AD75" s="226">
        <v>571.54013508898504</v>
      </c>
      <c r="AE75" s="226">
        <v>528.09028850009338</v>
      </c>
    </row>
    <row r="76" spans="2:31" hidden="1" x14ac:dyDescent="0.2">
      <c r="B76" s="225">
        <v>49000</v>
      </c>
      <c r="C76" s="230">
        <v>2168.3995408208666</v>
      </c>
      <c r="D76" s="231">
        <v>1487.3469102554079</v>
      </c>
      <c r="E76" s="232">
        <v>1147.3996284353861</v>
      </c>
      <c r="F76" s="226">
        <v>942.75709460120856</v>
      </c>
      <c r="G76" s="226">
        <v>807.45347495668068</v>
      </c>
      <c r="H76" s="226">
        <v>711.13037846394195</v>
      </c>
      <c r="I76" s="226">
        <v>639.16888754434729</v>
      </c>
      <c r="J76" s="226">
        <v>583.44722123667225</v>
      </c>
      <c r="K76" s="226">
        <v>539.09216951051189</v>
      </c>
      <c r="M76" s="230">
        <v>2169.5026579547239</v>
      </c>
      <c r="N76" s="231">
        <v>1488.4557471891362</v>
      </c>
      <c r="O76" s="232">
        <v>1148.5212218975043</v>
      </c>
      <c r="P76" s="226">
        <v>942.75709460120856</v>
      </c>
      <c r="Q76" s="226">
        <v>807.45347495668068</v>
      </c>
      <c r="R76" s="226">
        <v>711.13037846394195</v>
      </c>
      <c r="S76" s="226">
        <v>639.16888754434729</v>
      </c>
      <c r="T76" s="226">
        <v>583.44722123667225</v>
      </c>
      <c r="U76" s="226">
        <v>539.09216951051189</v>
      </c>
      <c r="W76" s="230">
        <v>2165.9738685595503</v>
      </c>
      <c r="X76" s="231">
        <v>1484.90924586253</v>
      </c>
      <c r="Y76" s="232">
        <v>1144.9344871671494</v>
      </c>
      <c r="Z76" s="226">
        <v>942.75709460120856</v>
      </c>
      <c r="AA76" s="226">
        <v>807.45347495668068</v>
      </c>
      <c r="AB76" s="226">
        <v>711.13037846394195</v>
      </c>
      <c r="AC76" s="226">
        <v>639.16888754434729</v>
      </c>
      <c r="AD76" s="226">
        <v>583.44722123667225</v>
      </c>
      <c r="AE76" s="226">
        <v>539.09216951051189</v>
      </c>
    </row>
    <row r="77" spans="2:31" x14ac:dyDescent="0.2">
      <c r="B77" s="225">
        <v>50000</v>
      </c>
      <c r="C77" s="230">
        <v>2212.6525926743539</v>
      </c>
      <c r="D77" s="231">
        <v>1517.7009288320487</v>
      </c>
      <c r="E77" s="232">
        <v>1170.8159473830472</v>
      </c>
      <c r="F77" s="226">
        <v>961.99703530735576</v>
      </c>
      <c r="G77" s="226">
        <v>823.93211730273538</v>
      </c>
      <c r="H77" s="226">
        <v>725.64324333055299</v>
      </c>
      <c r="I77" s="226">
        <v>652.21315055545654</v>
      </c>
      <c r="J77" s="226">
        <v>595.35430738435946</v>
      </c>
      <c r="K77" s="226">
        <v>550.09405052093052</v>
      </c>
      <c r="M77" s="230">
        <v>2213.7782224027796</v>
      </c>
      <c r="N77" s="231">
        <v>1518.8323950909555</v>
      </c>
      <c r="O77" s="232">
        <v>1171.9604305076575</v>
      </c>
      <c r="P77" s="226">
        <v>961.99703530735576</v>
      </c>
      <c r="Q77" s="226">
        <v>823.93211730273538</v>
      </c>
      <c r="R77" s="226">
        <v>725.64324333055299</v>
      </c>
      <c r="S77" s="226">
        <v>652.21315055545654</v>
      </c>
      <c r="T77" s="226">
        <v>595.35430738435946</v>
      </c>
      <c r="U77" s="226">
        <v>550.09405052093052</v>
      </c>
      <c r="W77" s="230">
        <v>2210.1774168975003</v>
      </c>
      <c r="X77" s="231">
        <v>1515.2135161862552</v>
      </c>
      <c r="Y77" s="232">
        <v>1168.3004971093362</v>
      </c>
      <c r="Z77" s="226">
        <v>961.99703530735576</v>
      </c>
      <c r="AA77" s="226">
        <v>823.93211730273538</v>
      </c>
      <c r="AB77" s="226">
        <v>725.64324333055299</v>
      </c>
      <c r="AC77" s="226">
        <v>652.21315055545654</v>
      </c>
      <c r="AD77" s="226">
        <v>595.35430738435946</v>
      </c>
      <c r="AE77" s="226">
        <v>550.09405052093052</v>
      </c>
    </row>
    <row r="78" spans="2:31" hidden="1" x14ac:dyDescent="0.2">
      <c r="B78" s="225">
        <v>51000</v>
      </c>
      <c r="C78" s="230">
        <v>2256.9056445278406</v>
      </c>
      <c r="D78" s="231">
        <v>1548.0549474086899</v>
      </c>
      <c r="E78" s="232">
        <v>1194.2322663307079</v>
      </c>
      <c r="F78" s="226">
        <v>981.23697601350284</v>
      </c>
      <c r="G78" s="226">
        <v>840.41075964878996</v>
      </c>
      <c r="H78" s="226">
        <v>740.15610819716403</v>
      </c>
      <c r="I78" s="226">
        <v>665.25741356656556</v>
      </c>
      <c r="J78" s="226">
        <v>607.26139353204667</v>
      </c>
      <c r="K78" s="226">
        <v>561.09593153134915</v>
      </c>
      <c r="M78" s="230">
        <v>2258.0537868508354</v>
      </c>
      <c r="N78" s="231">
        <v>1549.2090429927746</v>
      </c>
      <c r="O78" s="232">
        <v>1195.3996391178107</v>
      </c>
      <c r="P78" s="226">
        <v>981.23697601350284</v>
      </c>
      <c r="Q78" s="226">
        <v>840.41075964878996</v>
      </c>
      <c r="R78" s="226">
        <v>740.15610819716403</v>
      </c>
      <c r="S78" s="226">
        <v>665.25741356656556</v>
      </c>
      <c r="T78" s="226">
        <v>607.26139353204667</v>
      </c>
      <c r="U78" s="226">
        <v>561.09593153134915</v>
      </c>
      <c r="W78" s="230">
        <v>2254.3809652354503</v>
      </c>
      <c r="X78" s="231">
        <v>1545.5177865099804</v>
      </c>
      <c r="Y78" s="232">
        <v>1191.6665070515228</v>
      </c>
      <c r="Z78" s="226">
        <v>981.23697601350284</v>
      </c>
      <c r="AA78" s="226">
        <v>840.41075964878996</v>
      </c>
      <c r="AB78" s="226">
        <v>740.15610819716403</v>
      </c>
      <c r="AC78" s="226">
        <v>665.25741356656556</v>
      </c>
      <c r="AD78" s="226">
        <v>607.26139353204667</v>
      </c>
      <c r="AE78" s="226">
        <v>561.09593153134915</v>
      </c>
    </row>
    <row r="79" spans="2:31" hidden="1" x14ac:dyDescent="0.2">
      <c r="B79" s="225">
        <v>52000</v>
      </c>
      <c r="C79" s="230">
        <v>2301.1586963813279</v>
      </c>
      <c r="D79" s="231">
        <v>1578.408965985331</v>
      </c>
      <c r="E79" s="232">
        <v>1217.648585278369</v>
      </c>
      <c r="F79" s="226">
        <v>1000.4769167196499</v>
      </c>
      <c r="G79" s="226">
        <v>856.88940199484466</v>
      </c>
      <c r="H79" s="226">
        <v>754.66897306377518</v>
      </c>
      <c r="I79" s="226">
        <v>678.3016765776747</v>
      </c>
      <c r="J79" s="226">
        <v>619.16847967973388</v>
      </c>
      <c r="K79" s="226">
        <v>572.09781254176778</v>
      </c>
      <c r="M79" s="230">
        <v>2302.3293512988907</v>
      </c>
      <c r="N79" s="231">
        <v>1579.5856908945939</v>
      </c>
      <c r="O79" s="232">
        <v>1218.8388477279639</v>
      </c>
      <c r="P79" s="226">
        <v>1000.4769167196499</v>
      </c>
      <c r="Q79" s="226">
        <v>856.88940199484466</v>
      </c>
      <c r="R79" s="226">
        <v>754.66897306377518</v>
      </c>
      <c r="S79" s="226">
        <v>678.3016765776747</v>
      </c>
      <c r="T79" s="226">
        <v>619.16847967973388</v>
      </c>
      <c r="U79" s="226">
        <v>572.09781254176778</v>
      </c>
      <c r="W79" s="230">
        <v>2298.5845135734003</v>
      </c>
      <c r="X79" s="231">
        <v>1575.8220568337053</v>
      </c>
      <c r="Y79" s="232">
        <v>1215.0325169937096</v>
      </c>
      <c r="Z79" s="226">
        <v>1000.4769167196499</v>
      </c>
      <c r="AA79" s="226">
        <v>856.88940199484466</v>
      </c>
      <c r="AB79" s="226">
        <v>754.66897306377518</v>
      </c>
      <c r="AC79" s="226">
        <v>678.3016765776747</v>
      </c>
      <c r="AD79" s="226">
        <v>619.16847967973388</v>
      </c>
      <c r="AE79" s="226">
        <v>572.09781254176778</v>
      </c>
    </row>
    <row r="80" spans="2:31" hidden="1" x14ac:dyDescent="0.2">
      <c r="B80" s="225">
        <v>53000</v>
      </c>
      <c r="C80" s="230">
        <v>2345.4117482348147</v>
      </c>
      <c r="D80" s="231">
        <v>1608.7629845619717</v>
      </c>
      <c r="E80" s="232">
        <v>1241.06490422603</v>
      </c>
      <c r="F80" s="226">
        <v>1019.7168574257971</v>
      </c>
      <c r="G80" s="226">
        <v>873.36804434089947</v>
      </c>
      <c r="H80" s="226">
        <v>769.18183793038622</v>
      </c>
      <c r="I80" s="226">
        <v>691.34593958878395</v>
      </c>
      <c r="J80" s="226">
        <v>631.07556582742097</v>
      </c>
      <c r="K80" s="226">
        <v>583.09969355218641</v>
      </c>
      <c r="M80" s="230">
        <v>2346.6049157469461</v>
      </c>
      <c r="N80" s="231">
        <v>1609.9623387964127</v>
      </c>
      <c r="O80" s="232">
        <v>1242.278056338117</v>
      </c>
      <c r="P80" s="226">
        <v>1019.7168574257971</v>
      </c>
      <c r="Q80" s="226">
        <v>873.36804434089947</v>
      </c>
      <c r="R80" s="226">
        <v>769.18183793038622</v>
      </c>
      <c r="S80" s="226">
        <v>691.34593958878395</v>
      </c>
      <c r="T80" s="226">
        <v>631.07556582742097</v>
      </c>
      <c r="U80" s="226">
        <v>583.09969355218641</v>
      </c>
      <c r="W80" s="230">
        <v>2342.7880619113503</v>
      </c>
      <c r="X80" s="231">
        <v>1606.1263271574305</v>
      </c>
      <c r="Y80" s="232">
        <v>1238.3985269358964</v>
      </c>
      <c r="Z80" s="226">
        <v>1019.7168574257971</v>
      </c>
      <c r="AA80" s="226">
        <v>873.36804434089947</v>
      </c>
      <c r="AB80" s="226">
        <v>769.18183793038622</v>
      </c>
      <c r="AC80" s="226">
        <v>691.34593958878395</v>
      </c>
      <c r="AD80" s="226">
        <v>631.07556582742097</v>
      </c>
      <c r="AE80" s="226">
        <v>583.09969355218641</v>
      </c>
    </row>
    <row r="81" spans="2:31" hidden="1" x14ac:dyDescent="0.2">
      <c r="B81" s="225">
        <v>54000</v>
      </c>
      <c r="C81" s="230">
        <v>2389.6648000883019</v>
      </c>
      <c r="D81" s="231">
        <v>1639.1170031386127</v>
      </c>
      <c r="E81" s="232">
        <v>1264.481223173691</v>
      </c>
      <c r="F81" s="226">
        <v>1038.9567981319442</v>
      </c>
      <c r="G81" s="226">
        <v>889.84668668695417</v>
      </c>
      <c r="H81" s="226">
        <v>783.69470279699726</v>
      </c>
      <c r="I81" s="226">
        <v>704.39020259989297</v>
      </c>
      <c r="J81" s="226">
        <v>642.98265197510818</v>
      </c>
      <c r="K81" s="226">
        <v>594.10157456260492</v>
      </c>
      <c r="M81" s="230">
        <v>2390.8804801950018</v>
      </c>
      <c r="N81" s="231">
        <v>1640.338986698232</v>
      </c>
      <c r="O81" s="232">
        <v>1265.7172649482702</v>
      </c>
      <c r="P81" s="226">
        <v>1038.9567981319442</v>
      </c>
      <c r="Q81" s="226">
        <v>889.84668668695417</v>
      </c>
      <c r="R81" s="226">
        <v>783.69470279699726</v>
      </c>
      <c r="S81" s="226">
        <v>704.39020259989297</v>
      </c>
      <c r="T81" s="226">
        <v>642.98265197510818</v>
      </c>
      <c r="U81" s="226">
        <v>594.10157456260492</v>
      </c>
      <c r="W81" s="230">
        <v>2386.9916102493003</v>
      </c>
      <c r="X81" s="231">
        <v>1636.4305974811555</v>
      </c>
      <c r="Y81" s="232">
        <v>1261.7645368780829</v>
      </c>
      <c r="Z81" s="226">
        <v>1038.9567981319442</v>
      </c>
      <c r="AA81" s="226">
        <v>889.84668668695417</v>
      </c>
      <c r="AB81" s="226">
        <v>783.69470279699726</v>
      </c>
      <c r="AC81" s="226">
        <v>704.39020259989297</v>
      </c>
      <c r="AD81" s="226">
        <v>642.98265197510818</v>
      </c>
      <c r="AE81" s="226">
        <v>594.10157456260492</v>
      </c>
    </row>
    <row r="82" spans="2:31" hidden="1" x14ac:dyDescent="0.2">
      <c r="B82" s="225">
        <v>55000</v>
      </c>
      <c r="C82" s="230">
        <v>2433.9178519417892</v>
      </c>
      <c r="D82" s="231">
        <v>1669.4710217152538</v>
      </c>
      <c r="E82" s="232">
        <v>1287.897542121352</v>
      </c>
      <c r="F82" s="226">
        <v>1058.1967388380915</v>
      </c>
      <c r="G82" s="226">
        <v>906.32532903300887</v>
      </c>
      <c r="H82" s="226">
        <v>798.2075676636083</v>
      </c>
      <c r="I82" s="226">
        <v>717.43446561100211</v>
      </c>
      <c r="J82" s="226">
        <v>654.88973812279539</v>
      </c>
      <c r="K82" s="226">
        <v>605.10345557302355</v>
      </c>
      <c r="M82" s="230">
        <v>2435.1560446430576</v>
      </c>
      <c r="N82" s="231">
        <v>1670.7156346000511</v>
      </c>
      <c r="O82" s="232">
        <v>1289.1564735584232</v>
      </c>
      <c r="P82" s="226">
        <v>1058.1967388380915</v>
      </c>
      <c r="Q82" s="226">
        <v>906.32532903300887</v>
      </c>
      <c r="R82" s="226">
        <v>798.2075676636083</v>
      </c>
      <c r="S82" s="226">
        <v>717.43446561100211</v>
      </c>
      <c r="T82" s="226">
        <v>654.88973812279539</v>
      </c>
      <c r="U82" s="226">
        <v>605.10345557302355</v>
      </c>
      <c r="W82" s="230">
        <v>2431.1951585872503</v>
      </c>
      <c r="X82" s="231">
        <v>1666.7348678048807</v>
      </c>
      <c r="Y82" s="232">
        <v>1285.1305468202697</v>
      </c>
      <c r="Z82" s="226">
        <v>1058.1967388380915</v>
      </c>
      <c r="AA82" s="226">
        <v>906.32532903300887</v>
      </c>
      <c r="AB82" s="226">
        <v>798.2075676636083</v>
      </c>
      <c r="AC82" s="226">
        <v>717.43446561100211</v>
      </c>
      <c r="AD82" s="226">
        <v>654.88973812279539</v>
      </c>
      <c r="AE82" s="226">
        <v>605.10345557302355</v>
      </c>
    </row>
    <row r="83" spans="2:31" hidden="1" x14ac:dyDescent="0.2">
      <c r="B83" s="225">
        <v>56000</v>
      </c>
      <c r="C83" s="230">
        <v>2478.170903795276</v>
      </c>
      <c r="D83" s="231">
        <v>1699.8250402918948</v>
      </c>
      <c r="E83" s="232">
        <v>1311.3138610690128</v>
      </c>
      <c r="F83" s="226">
        <v>1077.4366795442384</v>
      </c>
      <c r="G83" s="226">
        <v>922.80397137906368</v>
      </c>
      <c r="H83" s="226">
        <v>812.72043253021934</v>
      </c>
      <c r="I83" s="226">
        <v>730.47872862211125</v>
      </c>
      <c r="J83" s="226">
        <v>666.79682427048249</v>
      </c>
      <c r="K83" s="226">
        <v>616.10533658344218</v>
      </c>
      <c r="M83" s="230">
        <v>2479.4316090911129</v>
      </c>
      <c r="N83" s="231">
        <v>1701.0922825018704</v>
      </c>
      <c r="O83" s="232">
        <v>1312.5956821685766</v>
      </c>
      <c r="P83" s="226">
        <v>1077.4366795442384</v>
      </c>
      <c r="Q83" s="226">
        <v>922.80397137906368</v>
      </c>
      <c r="R83" s="226">
        <v>812.72043253021934</v>
      </c>
      <c r="S83" s="226">
        <v>730.47872862211125</v>
      </c>
      <c r="T83" s="226">
        <v>666.79682427048249</v>
      </c>
      <c r="U83" s="226">
        <v>616.10533658344218</v>
      </c>
      <c r="W83" s="230">
        <v>2475.3987069252003</v>
      </c>
      <c r="X83" s="231">
        <v>1697.0391381286058</v>
      </c>
      <c r="Y83" s="232">
        <v>1308.4965567624565</v>
      </c>
      <c r="Z83" s="226">
        <v>1077.4366795442384</v>
      </c>
      <c r="AA83" s="226">
        <v>922.80397137906368</v>
      </c>
      <c r="AB83" s="226">
        <v>812.72043253021934</v>
      </c>
      <c r="AC83" s="226">
        <v>730.47872862211125</v>
      </c>
      <c r="AD83" s="226">
        <v>666.79682427048249</v>
      </c>
      <c r="AE83" s="226">
        <v>616.10533658344218</v>
      </c>
    </row>
    <row r="84" spans="2:31" hidden="1" x14ac:dyDescent="0.2">
      <c r="B84" s="225">
        <v>57000</v>
      </c>
      <c r="C84" s="230">
        <v>2522.4239556487632</v>
      </c>
      <c r="D84" s="231">
        <v>1730.1790588685358</v>
      </c>
      <c r="E84" s="232">
        <v>1334.7301800166738</v>
      </c>
      <c r="F84" s="226">
        <v>1096.6766202503854</v>
      </c>
      <c r="G84" s="226">
        <v>939.28261372511827</v>
      </c>
      <c r="H84" s="226">
        <v>827.23329739683049</v>
      </c>
      <c r="I84" s="226">
        <v>743.52299163322039</v>
      </c>
      <c r="J84" s="226">
        <v>678.70391041816981</v>
      </c>
      <c r="K84" s="226">
        <v>627.10721759386081</v>
      </c>
      <c r="M84" s="230">
        <v>2523.7071735391687</v>
      </c>
      <c r="N84" s="231">
        <v>1731.4689304036892</v>
      </c>
      <c r="O84" s="232">
        <v>1336.0348907787297</v>
      </c>
      <c r="P84" s="226">
        <v>1096.6766202503854</v>
      </c>
      <c r="Q84" s="226">
        <v>939.28261372511827</v>
      </c>
      <c r="R84" s="226">
        <v>827.23329739683049</v>
      </c>
      <c r="S84" s="226">
        <v>743.52299163322039</v>
      </c>
      <c r="T84" s="226">
        <v>678.70391041816981</v>
      </c>
      <c r="U84" s="226">
        <v>627.10721759386081</v>
      </c>
      <c r="W84" s="230">
        <v>2519.6022552631503</v>
      </c>
      <c r="X84" s="231">
        <v>1727.3434084523308</v>
      </c>
      <c r="Y84" s="232">
        <v>1331.8625667046431</v>
      </c>
      <c r="Z84" s="226">
        <v>1096.6766202503854</v>
      </c>
      <c r="AA84" s="226">
        <v>939.28261372511827</v>
      </c>
      <c r="AB84" s="226">
        <v>827.23329739683049</v>
      </c>
      <c r="AC84" s="226">
        <v>743.52299163322039</v>
      </c>
      <c r="AD84" s="226">
        <v>678.70391041816981</v>
      </c>
      <c r="AE84" s="226">
        <v>627.10721759386081</v>
      </c>
    </row>
    <row r="85" spans="2:31" hidden="1" x14ac:dyDescent="0.2">
      <c r="B85" s="225">
        <v>58000</v>
      </c>
      <c r="C85" s="230">
        <v>2566.67700750225</v>
      </c>
      <c r="D85" s="231">
        <v>1760.5330774451766</v>
      </c>
      <c r="E85" s="232">
        <v>1358.1464989643346</v>
      </c>
      <c r="F85" s="226">
        <v>1115.9165609565327</v>
      </c>
      <c r="G85" s="226">
        <v>955.76125607117297</v>
      </c>
      <c r="H85" s="226">
        <v>841.74616226344153</v>
      </c>
      <c r="I85" s="226">
        <v>756.56725464432964</v>
      </c>
      <c r="J85" s="226">
        <v>690.61099656585702</v>
      </c>
      <c r="K85" s="226">
        <v>638.10909860427944</v>
      </c>
      <c r="M85" s="230">
        <v>2567.9827379872245</v>
      </c>
      <c r="N85" s="231">
        <v>1761.8455783055085</v>
      </c>
      <c r="O85" s="232">
        <v>1359.4740993888827</v>
      </c>
      <c r="P85" s="226">
        <v>1115.9165609565327</v>
      </c>
      <c r="Q85" s="226">
        <v>955.76125607117297</v>
      </c>
      <c r="R85" s="226">
        <v>841.74616226344153</v>
      </c>
      <c r="S85" s="226">
        <v>756.56725464432964</v>
      </c>
      <c r="T85" s="226">
        <v>690.61099656585702</v>
      </c>
      <c r="U85" s="226">
        <v>638.10909860427944</v>
      </c>
      <c r="W85" s="230">
        <v>2563.8058036011003</v>
      </c>
      <c r="X85" s="231">
        <v>1757.647678776056</v>
      </c>
      <c r="Y85" s="232">
        <v>1355.2285766468299</v>
      </c>
      <c r="Z85" s="226">
        <v>1115.9165609565327</v>
      </c>
      <c r="AA85" s="226">
        <v>955.76125607117297</v>
      </c>
      <c r="AB85" s="226">
        <v>841.74616226344153</v>
      </c>
      <c r="AC85" s="226">
        <v>756.56725464432964</v>
      </c>
      <c r="AD85" s="226">
        <v>690.61099656585702</v>
      </c>
      <c r="AE85" s="226">
        <v>638.10909860427944</v>
      </c>
    </row>
    <row r="86" spans="2:31" hidden="1" x14ac:dyDescent="0.2">
      <c r="B86" s="225">
        <v>59000</v>
      </c>
      <c r="C86" s="230">
        <v>2610.9300593557377</v>
      </c>
      <c r="D86" s="231">
        <v>1790.8870960218178</v>
      </c>
      <c r="E86" s="232">
        <v>1381.5628179119956</v>
      </c>
      <c r="F86" s="226">
        <v>1135.1565016626798</v>
      </c>
      <c r="G86" s="226">
        <v>972.23989841722766</v>
      </c>
      <c r="H86" s="226">
        <v>856.25902713005257</v>
      </c>
      <c r="I86" s="226">
        <v>769.61151765543866</v>
      </c>
      <c r="J86" s="226">
        <v>702.51808271354412</v>
      </c>
      <c r="K86" s="226">
        <v>649.11097961469795</v>
      </c>
      <c r="M86" s="230">
        <v>2612.2583024352803</v>
      </c>
      <c r="N86" s="231">
        <v>1792.2222262073276</v>
      </c>
      <c r="O86" s="232">
        <v>1382.9133079990359</v>
      </c>
      <c r="P86" s="226">
        <v>1135.1565016626798</v>
      </c>
      <c r="Q86" s="226">
        <v>972.23989841722766</v>
      </c>
      <c r="R86" s="226">
        <v>856.25902713005257</v>
      </c>
      <c r="S86" s="226">
        <v>769.61151765543866</v>
      </c>
      <c r="T86" s="226">
        <v>702.51808271354412</v>
      </c>
      <c r="U86" s="226">
        <v>649.11097961469795</v>
      </c>
      <c r="W86" s="230">
        <v>2608.0093519390507</v>
      </c>
      <c r="X86" s="231">
        <v>1787.9519490997809</v>
      </c>
      <c r="Y86" s="232">
        <v>1378.5945865890167</v>
      </c>
      <c r="Z86" s="226">
        <v>1135.1565016626798</v>
      </c>
      <c r="AA86" s="226">
        <v>972.23989841722766</v>
      </c>
      <c r="AB86" s="226">
        <v>856.25902713005257</v>
      </c>
      <c r="AC86" s="226">
        <v>769.61151765543866</v>
      </c>
      <c r="AD86" s="226">
        <v>702.51808271354412</v>
      </c>
      <c r="AE86" s="226">
        <v>649.11097961469795</v>
      </c>
    </row>
    <row r="87" spans="2:31" x14ac:dyDescent="0.2">
      <c r="B87" s="225">
        <v>60000</v>
      </c>
      <c r="C87" s="230">
        <v>2655.1831112092245</v>
      </c>
      <c r="D87" s="231">
        <v>1821.2411145984588</v>
      </c>
      <c r="E87" s="232">
        <v>1404.9791368596564</v>
      </c>
      <c r="F87" s="226">
        <v>1154.3964423688269</v>
      </c>
      <c r="G87" s="226">
        <v>988.71854076328248</v>
      </c>
      <c r="H87" s="226">
        <v>870.77189199666361</v>
      </c>
      <c r="I87" s="226">
        <v>782.6557806665478</v>
      </c>
      <c r="J87" s="226">
        <v>714.42516886123133</v>
      </c>
      <c r="K87" s="226">
        <v>660.1128606251167</v>
      </c>
      <c r="M87" s="230">
        <v>2656.5338668833356</v>
      </c>
      <c r="N87" s="231">
        <v>1822.5988741091467</v>
      </c>
      <c r="O87" s="232">
        <v>1406.3525166091893</v>
      </c>
      <c r="P87" s="226">
        <v>1154.3964423688269</v>
      </c>
      <c r="Q87" s="226">
        <v>988.71854076328248</v>
      </c>
      <c r="R87" s="226">
        <v>870.77189199666361</v>
      </c>
      <c r="S87" s="226">
        <v>782.6557806665478</v>
      </c>
      <c r="T87" s="226">
        <v>714.42516886123133</v>
      </c>
      <c r="U87" s="226">
        <v>660.1128606251167</v>
      </c>
      <c r="W87" s="230">
        <v>2652.2129002770002</v>
      </c>
      <c r="X87" s="231">
        <v>1818.2562194235061</v>
      </c>
      <c r="Y87" s="232">
        <v>1401.9605965312032</v>
      </c>
      <c r="Z87" s="226">
        <v>1154.3964423688269</v>
      </c>
      <c r="AA87" s="226">
        <v>988.71854076328248</v>
      </c>
      <c r="AB87" s="226">
        <v>870.77189199666361</v>
      </c>
      <c r="AC87" s="226">
        <v>782.6557806665478</v>
      </c>
      <c r="AD87" s="226">
        <v>714.42516886123133</v>
      </c>
      <c r="AE87" s="226">
        <v>660.1128606251167</v>
      </c>
    </row>
    <row r="88" spans="2:31" hidden="1" x14ac:dyDescent="0.2">
      <c r="B88" s="225">
        <v>61000</v>
      </c>
      <c r="C88" s="230">
        <v>2699.4361630627113</v>
      </c>
      <c r="D88" s="231">
        <v>1851.5951331750996</v>
      </c>
      <c r="E88" s="232">
        <v>1428.3954558073174</v>
      </c>
      <c r="F88" s="226">
        <v>1173.636383074974</v>
      </c>
      <c r="G88" s="226">
        <v>1005.1971831093371</v>
      </c>
      <c r="H88" s="226">
        <v>885.28475686327477</v>
      </c>
      <c r="I88" s="226">
        <v>795.70004367765682</v>
      </c>
      <c r="J88" s="226">
        <v>726.33225500891854</v>
      </c>
      <c r="K88" s="226">
        <v>671.11474163553532</v>
      </c>
      <c r="M88" s="230">
        <v>2700.8094313313914</v>
      </c>
      <c r="N88" s="231">
        <v>1852.9755220109657</v>
      </c>
      <c r="O88" s="232">
        <v>1429.7917252193422</v>
      </c>
      <c r="P88" s="226">
        <v>1173.636383074974</v>
      </c>
      <c r="Q88" s="226">
        <v>1005.1971831093371</v>
      </c>
      <c r="R88" s="226">
        <v>885.28475686327477</v>
      </c>
      <c r="S88" s="226">
        <v>795.70004367765682</v>
      </c>
      <c r="T88" s="226">
        <v>726.33225500891854</v>
      </c>
      <c r="U88" s="226">
        <v>671.11474163553532</v>
      </c>
      <c r="W88" s="230">
        <v>2696.4164486149502</v>
      </c>
      <c r="X88" s="231">
        <v>1848.560489747231</v>
      </c>
      <c r="Y88" s="232">
        <v>1425.32660647339</v>
      </c>
      <c r="Z88" s="226">
        <v>1173.636383074974</v>
      </c>
      <c r="AA88" s="226">
        <v>1005.1971831093371</v>
      </c>
      <c r="AB88" s="226">
        <v>885.28475686327477</v>
      </c>
      <c r="AC88" s="226">
        <v>795.70004367765682</v>
      </c>
      <c r="AD88" s="226">
        <v>726.33225500891854</v>
      </c>
      <c r="AE88" s="226">
        <v>671.11474163553532</v>
      </c>
    </row>
    <row r="89" spans="2:31" hidden="1" x14ac:dyDescent="0.2">
      <c r="B89" s="225">
        <v>62000</v>
      </c>
      <c r="C89" s="230">
        <v>2743.6892149161986</v>
      </c>
      <c r="D89" s="231">
        <v>1881.9491517517406</v>
      </c>
      <c r="E89" s="232">
        <v>1451.8117747549784</v>
      </c>
      <c r="F89" s="226">
        <v>1192.8763237811211</v>
      </c>
      <c r="G89" s="226">
        <v>1021.6758254553918</v>
      </c>
      <c r="H89" s="226">
        <v>899.79762172988569</v>
      </c>
      <c r="I89" s="226">
        <v>808.74430668876607</v>
      </c>
      <c r="J89" s="226">
        <v>738.23934115660575</v>
      </c>
      <c r="K89" s="226">
        <v>682.11662264595384</v>
      </c>
      <c r="M89" s="230">
        <v>2745.0849957794467</v>
      </c>
      <c r="N89" s="231">
        <v>1883.352169912785</v>
      </c>
      <c r="O89" s="232">
        <v>1453.2309338294954</v>
      </c>
      <c r="P89" s="226">
        <v>1192.8763237811211</v>
      </c>
      <c r="Q89" s="226">
        <v>1021.6758254553918</v>
      </c>
      <c r="R89" s="226">
        <v>899.79762172988569</v>
      </c>
      <c r="S89" s="226">
        <v>808.74430668876607</v>
      </c>
      <c r="T89" s="226">
        <v>738.23934115660575</v>
      </c>
      <c r="U89" s="226">
        <v>682.11662264595384</v>
      </c>
      <c r="W89" s="230">
        <v>2740.6199969529007</v>
      </c>
      <c r="X89" s="231">
        <v>1878.8647600709564</v>
      </c>
      <c r="Y89" s="232">
        <v>1448.6926164155768</v>
      </c>
      <c r="Z89" s="226">
        <v>1192.8763237811211</v>
      </c>
      <c r="AA89" s="226">
        <v>1021.6758254553918</v>
      </c>
      <c r="AB89" s="226">
        <v>899.79762172988569</v>
      </c>
      <c r="AC89" s="226">
        <v>808.74430668876607</v>
      </c>
      <c r="AD89" s="226">
        <v>738.23934115660575</v>
      </c>
      <c r="AE89" s="226">
        <v>682.11662264595384</v>
      </c>
    </row>
    <row r="90" spans="2:31" hidden="1" x14ac:dyDescent="0.2">
      <c r="B90" s="225">
        <v>63000</v>
      </c>
      <c r="C90" s="230">
        <v>2787.9422667696858</v>
      </c>
      <c r="D90" s="231">
        <v>1912.3031703283814</v>
      </c>
      <c r="E90" s="232">
        <v>1475.2280937026394</v>
      </c>
      <c r="F90" s="226">
        <v>1212.1162644872682</v>
      </c>
      <c r="G90" s="226">
        <v>1038.1544678014463</v>
      </c>
      <c r="H90" s="226">
        <v>914.31048659649673</v>
      </c>
      <c r="I90" s="226">
        <v>821.7885696998751</v>
      </c>
      <c r="J90" s="226">
        <v>750.14642730429296</v>
      </c>
      <c r="K90" s="226">
        <v>693.11850365637235</v>
      </c>
      <c r="M90" s="230">
        <v>2789.360560227502</v>
      </c>
      <c r="N90" s="231">
        <v>1913.7288178146039</v>
      </c>
      <c r="O90" s="232">
        <v>1476.6701424396488</v>
      </c>
      <c r="P90" s="226">
        <v>1212.1162644872682</v>
      </c>
      <c r="Q90" s="226">
        <v>1038.1544678014463</v>
      </c>
      <c r="R90" s="226">
        <v>914.31048659649673</v>
      </c>
      <c r="S90" s="226">
        <v>821.7885696998751</v>
      </c>
      <c r="T90" s="226">
        <v>750.14642730429296</v>
      </c>
      <c r="U90" s="226">
        <v>693.11850365637235</v>
      </c>
      <c r="W90" s="230">
        <v>2784.8235452908502</v>
      </c>
      <c r="X90" s="231">
        <v>1909.1690303946816</v>
      </c>
      <c r="Y90" s="232">
        <v>1472.0586263577634</v>
      </c>
      <c r="Z90" s="226">
        <v>1212.1162644872682</v>
      </c>
      <c r="AA90" s="226">
        <v>1038.1544678014463</v>
      </c>
      <c r="AB90" s="226">
        <v>914.31048659649673</v>
      </c>
      <c r="AC90" s="226">
        <v>821.7885696998751</v>
      </c>
      <c r="AD90" s="226">
        <v>750.14642730429296</v>
      </c>
      <c r="AE90" s="226">
        <v>693.11850365637235</v>
      </c>
    </row>
    <row r="91" spans="2:31" hidden="1" x14ac:dyDescent="0.2">
      <c r="B91" s="225">
        <v>64000</v>
      </c>
      <c r="C91" s="230">
        <v>2832.1953186231726</v>
      </c>
      <c r="D91" s="231">
        <v>1942.6571889050226</v>
      </c>
      <c r="E91" s="232">
        <v>1498.6444126503004</v>
      </c>
      <c r="F91" s="226">
        <v>1231.3562051934155</v>
      </c>
      <c r="G91" s="226">
        <v>1054.6331101475012</v>
      </c>
      <c r="H91" s="226">
        <v>928.82335146310777</v>
      </c>
      <c r="I91" s="226">
        <v>834.83283271098435</v>
      </c>
      <c r="J91" s="226">
        <v>762.05351345198005</v>
      </c>
      <c r="K91" s="226">
        <v>704.1203846667911</v>
      </c>
      <c r="M91" s="230">
        <v>2833.6361246755578</v>
      </c>
      <c r="N91" s="231">
        <v>1944.1054657164232</v>
      </c>
      <c r="O91" s="232">
        <v>1500.1093510498017</v>
      </c>
      <c r="P91" s="226">
        <v>1231.3562051934155</v>
      </c>
      <c r="Q91" s="226">
        <v>1054.6331101475012</v>
      </c>
      <c r="R91" s="226">
        <v>928.82335146310777</v>
      </c>
      <c r="S91" s="226">
        <v>834.83283271098435</v>
      </c>
      <c r="T91" s="226">
        <v>762.05351345198005</v>
      </c>
      <c r="U91" s="226">
        <v>704.1203846667911</v>
      </c>
      <c r="W91" s="230">
        <v>2829.0270936288002</v>
      </c>
      <c r="X91" s="231">
        <v>1939.4733007184066</v>
      </c>
      <c r="Y91" s="232">
        <v>1495.4246362999502</v>
      </c>
      <c r="Z91" s="226">
        <v>1231.3562051934155</v>
      </c>
      <c r="AA91" s="226">
        <v>1054.6331101475012</v>
      </c>
      <c r="AB91" s="226">
        <v>928.82335146310777</v>
      </c>
      <c r="AC91" s="226">
        <v>834.83283271098435</v>
      </c>
      <c r="AD91" s="226">
        <v>762.05351345198005</v>
      </c>
      <c r="AE91" s="226">
        <v>704.1203846667911</v>
      </c>
    </row>
    <row r="92" spans="2:31" hidden="1" x14ac:dyDescent="0.2">
      <c r="B92" s="225">
        <v>65000</v>
      </c>
      <c r="C92" s="230">
        <v>2876.4483704766599</v>
      </c>
      <c r="D92" s="231">
        <v>1973.0112074816636</v>
      </c>
      <c r="E92" s="232">
        <v>1522.0607315979614</v>
      </c>
      <c r="F92" s="226">
        <v>1250.5961458995625</v>
      </c>
      <c r="G92" s="226">
        <v>1071.111752493556</v>
      </c>
      <c r="H92" s="226">
        <v>943.33621632971881</v>
      </c>
      <c r="I92" s="226">
        <v>847.87709572209349</v>
      </c>
      <c r="J92" s="226">
        <v>773.96059959966738</v>
      </c>
      <c r="K92" s="226">
        <v>715.12226567720973</v>
      </c>
      <c r="M92" s="230">
        <v>2877.9116891236131</v>
      </c>
      <c r="N92" s="231">
        <v>1974.4821136182422</v>
      </c>
      <c r="O92" s="232">
        <v>1523.5485596599549</v>
      </c>
      <c r="P92" s="226">
        <v>1250.5961458995625</v>
      </c>
      <c r="Q92" s="226">
        <v>1071.111752493556</v>
      </c>
      <c r="R92" s="226">
        <v>943.33621632971881</v>
      </c>
      <c r="S92" s="226">
        <v>847.87709572209349</v>
      </c>
      <c r="T92" s="226">
        <v>773.96059959966738</v>
      </c>
      <c r="U92" s="226">
        <v>715.12226567720973</v>
      </c>
      <c r="W92" s="230">
        <v>2873.2306419667507</v>
      </c>
      <c r="X92" s="231">
        <v>1969.7775710421317</v>
      </c>
      <c r="Y92" s="232">
        <v>1518.790646242137</v>
      </c>
      <c r="Z92" s="226">
        <v>1250.5961458995625</v>
      </c>
      <c r="AA92" s="226">
        <v>1071.111752493556</v>
      </c>
      <c r="AB92" s="226">
        <v>943.33621632971881</v>
      </c>
      <c r="AC92" s="226">
        <v>847.87709572209349</v>
      </c>
      <c r="AD92" s="226">
        <v>773.96059959966738</v>
      </c>
      <c r="AE92" s="226">
        <v>715.12226567720973</v>
      </c>
    </row>
    <row r="93" spans="2:31" hidden="1" x14ac:dyDescent="0.2">
      <c r="B93" s="225">
        <v>66000</v>
      </c>
      <c r="C93" s="230">
        <v>2920.7014223301467</v>
      </c>
      <c r="D93" s="231">
        <v>2003.3652260583044</v>
      </c>
      <c r="E93" s="232">
        <v>1545.4770505456222</v>
      </c>
      <c r="F93" s="226">
        <v>1269.8360866057096</v>
      </c>
      <c r="G93" s="226">
        <v>1087.5903948396106</v>
      </c>
      <c r="H93" s="226">
        <v>957.84908119632996</v>
      </c>
      <c r="I93" s="226">
        <v>860.92135873320251</v>
      </c>
      <c r="J93" s="226">
        <v>785.86768574735447</v>
      </c>
      <c r="K93" s="226">
        <v>726.12414668762824</v>
      </c>
      <c r="M93" s="230">
        <v>2922.1872535716693</v>
      </c>
      <c r="N93" s="231">
        <v>2004.8587615200611</v>
      </c>
      <c r="O93" s="232">
        <v>1546.9877682701078</v>
      </c>
      <c r="P93" s="226">
        <v>1269.8360866057096</v>
      </c>
      <c r="Q93" s="226">
        <v>1087.5903948396106</v>
      </c>
      <c r="R93" s="226">
        <v>957.84908119632996</v>
      </c>
      <c r="S93" s="226">
        <v>860.92135873320251</v>
      </c>
      <c r="T93" s="226">
        <v>785.86768574735447</v>
      </c>
      <c r="U93" s="226">
        <v>726.12414668762824</v>
      </c>
      <c r="W93" s="230">
        <v>2917.4341903047002</v>
      </c>
      <c r="X93" s="231">
        <v>2000.0818413658569</v>
      </c>
      <c r="Y93" s="232">
        <v>1542.1566561843235</v>
      </c>
      <c r="Z93" s="226">
        <v>1269.8360866057096</v>
      </c>
      <c r="AA93" s="226">
        <v>1087.5903948396106</v>
      </c>
      <c r="AB93" s="226">
        <v>957.84908119632996</v>
      </c>
      <c r="AC93" s="226">
        <v>860.92135873320251</v>
      </c>
      <c r="AD93" s="226">
        <v>785.86768574735447</v>
      </c>
      <c r="AE93" s="226">
        <v>726.12414668762824</v>
      </c>
    </row>
    <row r="94" spans="2:31" hidden="1" x14ac:dyDescent="0.2">
      <c r="B94" s="225">
        <v>67000</v>
      </c>
      <c r="C94" s="230">
        <v>2964.9544741836335</v>
      </c>
      <c r="D94" s="231">
        <v>2033.7192446349454</v>
      </c>
      <c r="E94" s="232">
        <v>1568.8933694932832</v>
      </c>
      <c r="F94" s="226">
        <v>1289.0760273118565</v>
      </c>
      <c r="G94" s="226">
        <v>1104.0690371856654</v>
      </c>
      <c r="H94" s="226">
        <v>972.361946062941</v>
      </c>
      <c r="I94" s="226">
        <v>873.96562174431176</v>
      </c>
      <c r="J94" s="226">
        <v>797.77477189504168</v>
      </c>
      <c r="K94" s="226">
        <v>737.12602769804698</v>
      </c>
      <c r="M94" s="230">
        <v>2966.4628180197246</v>
      </c>
      <c r="N94" s="231">
        <v>2035.2354094218804</v>
      </c>
      <c r="O94" s="232">
        <v>1570.4269768802612</v>
      </c>
      <c r="P94" s="226">
        <v>1289.0760273118565</v>
      </c>
      <c r="Q94" s="226">
        <v>1104.0690371856654</v>
      </c>
      <c r="R94" s="226">
        <v>972.361946062941</v>
      </c>
      <c r="S94" s="226">
        <v>873.96562174431176</v>
      </c>
      <c r="T94" s="226">
        <v>797.77477189504168</v>
      </c>
      <c r="U94" s="226">
        <v>737.12602769804698</v>
      </c>
      <c r="W94" s="230">
        <v>2961.6377386426502</v>
      </c>
      <c r="X94" s="231">
        <v>2030.3861116895819</v>
      </c>
      <c r="Y94" s="232">
        <v>1565.5226661265103</v>
      </c>
      <c r="Z94" s="226">
        <v>1289.0760273118565</v>
      </c>
      <c r="AA94" s="226">
        <v>1104.0690371856654</v>
      </c>
      <c r="AB94" s="226">
        <v>972.361946062941</v>
      </c>
      <c r="AC94" s="226">
        <v>873.96562174431176</v>
      </c>
      <c r="AD94" s="226">
        <v>797.77477189504168</v>
      </c>
      <c r="AE94" s="226">
        <v>737.12602769804698</v>
      </c>
    </row>
    <row r="95" spans="2:31" hidden="1" x14ac:dyDescent="0.2">
      <c r="B95" s="225">
        <v>68000</v>
      </c>
      <c r="C95" s="230">
        <v>3009.2075260371212</v>
      </c>
      <c r="D95" s="231">
        <v>2064.0732632115864</v>
      </c>
      <c r="E95" s="232">
        <v>1592.309688440944</v>
      </c>
      <c r="F95" s="226">
        <v>1308.315968018004</v>
      </c>
      <c r="G95" s="226">
        <v>1120.5476795317202</v>
      </c>
      <c r="H95" s="226">
        <v>986.87481092955204</v>
      </c>
      <c r="I95" s="226">
        <v>887.00988475542079</v>
      </c>
      <c r="J95" s="226">
        <v>809.68185804272889</v>
      </c>
      <c r="K95" s="226">
        <v>748.1279087084655</v>
      </c>
      <c r="M95" s="230">
        <v>3010.7383824677804</v>
      </c>
      <c r="N95" s="231">
        <v>2065.6120573236994</v>
      </c>
      <c r="O95" s="232">
        <v>1593.8661854904144</v>
      </c>
      <c r="P95" s="226">
        <v>1308.315968018004</v>
      </c>
      <c r="Q95" s="226">
        <v>1120.5476795317202</v>
      </c>
      <c r="R95" s="226">
        <v>986.87481092955204</v>
      </c>
      <c r="S95" s="226">
        <v>887.00988475542079</v>
      </c>
      <c r="T95" s="226">
        <v>809.68185804272889</v>
      </c>
      <c r="U95" s="226">
        <v>748.1279087084655</v>
      </c>
      <c r="W95" s="230">
        <v>3005.8412869806007</v>
      </c>
      <c r="X95" s="231">
        <v>2060.690382013307</v>
      </c>
      <c r="Y95" s="232">
        <v>1588.8886760686971</v>
      </c>
      <c r="Z95" s="226">
        <v>1308.315968018004</v>
      </c>
      <c r="AA95" s="226">
        <v>1120.5476795317202</v>
      </c>
      <c r="AB95" s="226">
        <v>986.87481092955204</v>
      </c>
      <c r="AC95" s="226">
        <v>887.00988475542079</v>
      </c>
      <c r="AD95" s="226">
        <v>809.68185804272889</v>
      </c>
      <c r="AE95" s="226">
        <v>748.1279087084655</v>
      </c>
    </row>
    <row r="96" spans="2:31" hidden="1" x14ac:dyDescent="0.2">
      <c r="B96" s="225">
        <v>69000</v>
      </c>
      <c r="C96" s="230">
        <v>3053.460577890608</v>
      </c>
      <c r="D96" s="231">
        <v>2094.4272817882274</v>
      </c>
      <c r="E96" s="232">
        <v>1615.726007388605</v>
      </c>
      <c r="F96" s="226">
        <v>1327.5559087241511</v>
      </c>
      <c r="G96" s="226">
        <v>1137.0263218777748</v>
      </c>
      <c r="H96" s="226">
        <v>1001.3876757961631</v>
      </c>
      <c r="I96" s="226">
        <v>900.05414776652992</v>
      </c>
      <c r="J96" s="226">
        <v>821.58894419041599</v>
      </c>
      <c r="K96" s="226">
        <v>759.12978971888413</v>
      </c>
      <c r="M96" s="230">
        <v>3055.0139469158357</v>
      </c>
      <c r="N96" s="231">
        <v>2095.9887052255185</v>
      </c>
      <c r="O96" s="232">
        <v>1617.3053941005674</v>
      </c>
      <c r="P96" s="226">
        <v>1327.5559087241511</v>
      </c>
      <c r="Q96" s="226">
        <v>1137.0263218777748</v>
      </c>
      <c r="R96" s="226">
        <v>1001.3876757961631</v>
      </c>
      <c r="S96" s="226">
        <v>900.05414776652992</v>
      </c>
      <c r="T96" s="226">
        <v>821.58894419041599</v>
      </c>
      <c r="U96" s="226">
        <v>759.12978971888413</v>
      </c>
      <c r="W96" s="230">
        <v>3050.0448353185502</v>
      </c>
      <c r="X96" s="231">
        <v>2090.9946523370322</v>
      </c>
      <c r="Y96" s="232">
        <v>1612.2546860108837</v>
      </c>
      <c r="Z96" s="226">
        <v>1327.5559087241511</v>
      </c>
      <c r="AA96" s="226">
        <v>1137.0263218777748</v>
      </c>
      <c r="AB96" s="226">
        <v>1001.3876757961631</v>
      </c>
      <c r="AC96" s="226">
        <v>900.05414776652992</v>
      </c>
      <c r="AD96" s="226">
        <v>821.58894419041599</v>
      </c>
      <c r="AE96" s="226">
        <v>759.12978971888413</v>
      </c>
    </row>
    <row r="97" spans="2:31" x14ac:dyDescent="0.2">
      <c r="B97" s="225">
        <v>70000</v>
      </c>
      <c r="C97" s="230">
        <v>3097.7136297440957</v>
      </c>
      <c r="D97" s="231">
        <v>2124.7813003648685</v>
      </c>
      <c r="E97" s="232">
        <v>1639.1423263362658</v>
      </c>
      <c r="F97" s="226">
        <v>1346.7958494302979</v>
      </c>
      <c r="G97" s="226">
        <v>1153.5049642238293</v>
      </c>
      <c r="H97" s="226">
        <v>1015.9005406627741</v>
      </c>
      <c r="I97" s="226">
        <v>913.09841077763906</v>
      </c>
      <c r="J97" s="226">
        <v>833.49603033810331</v>
      </c>
      <c r="K97" s="226">
        <v>770.13167072930275</v>
      </c>
      <c r="M97" s="230">
        <v>3099.2895113638915</v>
      </c>
      <c r="N97" s="231">
        <v>2126.3653531273376</v>
      </c>
      <c r="O97" s="232">
        <v>1640.7446027107205</v>
      </c>
      <c r="P97" s="226">
        <v>1346.7958494302979</v>
      </c>
      <c r="Q97" s="226">
        <v>1153.5049642238293</v>
      </c>
      <c r="R97" s="226">
        <v>1015.9005406627741</v>
      </c>
      <c r="S97" s="226">
        <v>913.09841077763906</v>
      </c>
      <c r="T97" s="226">
        <v>833.49603033810331</v>
      </c>
      <c r="U97" s="226">
        <v>770.13167072930275</v>
      </c>
      <c r="W97" s="230">
        <v>3094.2483836565007</v>
      </c>
      <c r="X97" s="231">
        <v>2121.2989226607569</v>
      </c>
      <c r="Y97" s="232">
        <v>1635.6206959530705</v>
      </c>
      <c r="Z97" s="226">
        <v>1346.7958494302979</v>
      </c>
      <c r="AA97" s="226">
        <v>1153.5049642238293</v>
      </c>
      <c r="AB97" s="226">
        <v>1015.9005406627741</v>
      </c>
      <c r="AC97" s="226">
        <v>913.09841077763906</v>
      </c>
      <c r="AD97" s="226">
        <v>833.49603033810331</v>
      </c>
      <c r="AE97" s="226">
        <v>770.13167072930275</v>
      </c>
    </row>
    <row r="98" spans="2:31" hidden="1" x14ac:dyDescent="0.2">
      <c r="B98" s="225">
        <v>71000</v>
      </c>
      <c r="C98" s="230">
        <v>3141.9666815975825</v>
      </c>
      <c r="D98" s="231">
        <v>2155.1353189415095</v>
      </c>
      <c r="E98" s="232">
        <v>1662.5586452839268</v>
      </c>
      <c r="F98" s="226">
        <v>1366.035790136445</v>
      </c>
      <c r="G98" s="226">
        <v>1169.9836065698842</v>
      </c>
      <c r="H98" s="226">
        <v>1030.4134055293853</v>
      </c>
      <c r="I98" s="226">
        <v>926.1426737887482</v>
      </c>
      <c r="J98" s="226">
        <v>845.40311648579041</v>
      </c>
      <c r="K98" s="226">
        <v>781.13355173972138</v>
      </c>
      <c r="M98" s="230">
        <v>3143.5650758119468</v>
      </c>
      <c r="N98" s="231">
        <v>2156.7420010291571</v>
      </c>
      <c r="O98" s="232">
        <v>1664.1838113208739</v>
      </c>
      <c r="P98" s="226">
        <v>1366.035790136445</v>
      </c>
      <c r="Q98" s="226">
        <v>1169.9836065698842</v>
      </c>
      <c r="R98" s="226">
        <v>1030.4134055293853</v>
      </c>
      <c r="S98" s="226">
        <v>926.1426737887482</v>
      </c>
      <c r="T98" s="226">
        <v>845.40311648579041</v>
      </c>
      <c r="U98" s="226">
        <v>781.13355173972138</v>
      </c>
      <c r="W98" s="230">
        <v>3138.4519319944507</v>
      </c>
      <c r="X98" s="231">
        <v>2151.6031929844821</v>
      </c>
      <c r="Y98" s="232">
        <v>1658.9867058952575</v>
      </c>
      <c r="Z98" s="226">
        <v>1366.035790136445</v>
      </c>
      <c r="AA98" s="226">
        <v>1169.9836065698842</v>
      </c>
      <c r="AB98" s="226">
        <v>1030.4134055293853</v>
      </c>
      <c r="AC98" s="226">
        <v>926.1426737887482</v>
      </c>
      <c r="AD98" s="226">
        <v>845.40311648579041</v>
      </c>
      <c r="AE98" s="226">
        <v>781.13355173972138</v>
      </c>
    </row>
    <row r="99" spans="2:31" hidden="1" x14ac:dyDescent="0.2">
      <c r="B99" s="225">
        <v>72000</v>
      </c>
      <c r="C99" s="230">
        <v>3186.2197334510693</v>
      </c>
      <c r="D99" s="231">
        <v>2185.4893375181505</v>
      </c>
      <c r="E99" s="232">
        <v>1685.9749642315878</v>
      </c>
      <c r="F99" s="226">
        <v>1385.2757308425921</v>
      </c>
      <c r="G99" s="226">
        <v>1186.462248915939</v>
      </c>
      <c r="H99" s="226">
        <v>1044.9262703959962</v>
      </c>
      <c r="I99" s="226">
        <v>939.18693679985734</v>
      </c>
      <c r="J99" s="226">
        <v>857.31020263347762</v>
      </c>
      <c r="K99" s="226">
        <v>792.1354327501399</v>
      </c>
      <c r="M99" s="230">
        <v>3187.8406402600021</v>
      </c>
      <c r="N99" s="231">
        <v>2187.1186489309757</v>
      </c>
      <c r="O99" s="232">
        <v>1687.6230199310269</v>
      </c>
      <c r="P99" s="226">
        <v>1385.2757308425921</v>
      </c>
      <c r="Q99" s="226">
        <v>1186.462248915939</v>
      </c>
      <c r="R99" s="226">
        <v>1044.9262703959962</v>
      </c>
      <c r="S99" s="226">
        <v>939.18693679985734</v>
      </c>
      <c r="T99" s="226">
        <v>857.31020263347762</v>
      </c>
      <c r="U99" s="226">
        <v>792.1354327501399</v>
      </c>
      <c r="W99" s="230">
        <v>3182.6554803324002</v>
      </c>
      <c r="X99" s="231">
        <v>2181.9074633082073</v>
      </c>
      <c r="Y99" s="232">
        <v>1682.3527158374443</v>
      </c>
      <c r="Z99" s="226">
        <v>1385.2757308425921</v>
      </c>
      <c r="AA99" s="226">
        <v>1186.462248915939</v>
      </c>
      <c r="AB99" s="226">
        <v>1044.9262703959962</v>
      </c>
      <c r="AC99" s="226">
        <v>939.18693679985734</v>
      </c>
      <c r="AD99" s="226">
        <v>857.31020263347762</v>
      </c>
      <c r="AE99" s="226">
        <v>792.1354327501399</v>
      </c>
    </row>
    <row r="100" spans="2:31" hidden="1" x14ac:dyDescent="0.2">
      <c r="B100" s="225">
        <v>73000</v>
      </c>
      <c r="C100" s="230">
        <v>3230.4727853045565</v>
      </c>
      <c r="D100" s="231">
        <v>2215.8433560947915</v>
      </c>
      <c r="E100" s="232">
        <v>1709.3912831792488</v>
      </c>
      <c r="F100" s="226">
        <v>1404.5156715487394</v>
      </c>
      <c r="G100" s="226">
        <v>1202.9408912619936</v>
      </c>
      <c r="H100" s="226">
        <v>1059.4391352626074</v>
      </c>
      <c r="I100" s="226">
        <v>952.23119981096647</v>
      </c>
      <c r="J100" s="226">
        <v>869.21728878116471</v>
      </c>
      <c r="K100" s="226">
        <v>803.13731376055864</v>
      </c>
      <c r="M100" s="230">
        <v>3232.1162047080584</v>
      </c>
      <c r="N100" s="231">
        <v>2217.4952968327952</v>
      </c>
      <c r="O100" s="232">
        <v>1711.06222854118</v>
      </c>
      <c r="P100" s="226">
        <v>1404.5156715487394</v>
      </c>
      <c r="Q100" s="226">
        <v>1202.9408912619936</v>
      </c>
      <c r="R100" s="226">
        <v>1059.4391352626074</v>
      </c>
      <c r="S100" s="226">
        <v>952.23119981096647</v>
      </c>
      <c r="T100" s="226">
        <v>869.21728878116471</v>
      </c>
      <c r="U100" s="226">
        <v>803.13731376055864</v>
      </c>
      <c r="W100" s="230">
        <v>3226.8590286703507</v>
      </c>
      <c r="X100" s="231">
        <v>2212.2117336319325</v>
      </c>
      <c r="Y100" s="232">
        <v>1705.7187257796309</v>
      </c>
      <c r="Z100" s="226">
        <v>1404.5156715487394</v>
      </c>
      <c r="AA100" s="226">
        <v>1202.9408912619936</v>
      </c>
      <c r="AB100" s="226">
        <v>1059.4391352626074</v>
      </c>
      <c r="AC100" s="226">
        <v>952.23119981096647</v>
      </c>
      <c r="AD100" s="226">
        <v>869.21728878116471</v>
      </c>
      <c r="AE100" s="226">
        <v>803.13731376055864</v>
      </c>
    </row>
    <row r="101" spans="2:31" hidden="1" x14ac:dyDescent="0.2">
      <c r="B101" s="225">
        <v>74000</v>
      </c>
      <c r="C101" s="230">
        <v>3274.7258371580433</v>
      </c>
      <c r="D101" s="231">
        <v>2246.1973746714325</v>
      </c>
      <c r="E101" s="232">
        <v>1732.8076021269098</v>
      </c>
      <c r="F101" s="226">
        <v>1423.7556122548865</v>
      </c>
      <c r="G101" s="226">
        <v>1219.4195336080484</v>
      </c>
      <c r="H101" s="226">
        <v>1073.9520001292185</v>
      </c>
      <c r="I101" s="226">
        <v>965.27546282207561</v>
      </c>
      <c r="J101" s="226">
        <v>881.12437492885203</v>
      </c>
      <c r="K101" s="226">
        <v>814.13919477097716</v>
      </c>
      <c r="M101" s="230">
        <v>3276.3917691561137</v>
      </c>
      <c r="N101" s="231">
        <v>2247.8719447346143</v>
      </c>
      <c r="O101" s="232">
        <v>1734.5014371513332</v>
      </c>
      <c r="P101" s="226">
        <v>1423.7556122548865</v>
      </c>
      <c r="Q101" s="226">
        <v>1219.4195336080484</v>
      </c>
      <c r="R101" s="226">
        <v>1073.9520001292185</v>
      </c>
      <c r="S101" s="226">
        <v>965.27546282207561</v>
      </c>
      <c r="T101" s="226">
        <v>881.12437492885203</v>
      </c>
      <c r="U101" s="226">
        <v>814.13919477097716</v>
      </c>
      <c r="W101" s="230">
        <v>3271.0625770083007</v>
      </c>
      <c r="X101" s="231">
        <v>2242.5160039556577</v>
      </c>
      <c r="Y101" s="232">
        <v>1729.0847357218177</v>
      </c>
      <c r="Z101" s="226">
        <v>1423.7556122548865</v>
      </c>
      <c r="AA101" s="226">
        <v>1219.4195336080484</v>
      </c>
      <c r="AB101" s="226">
        <v>1073.9520001292185</v>
      </c>
      <c r="AC101" s="226">
        <v>965.27546282207561</v>
      </c>
      <c r="AD101" s="226">
        <v>881.12437492885203</v>
      </c>
      <c r="AE101" s="226">
        <v>814.13919477097716</v>
      </c>
    </row>
    <row r="102" spans="2:31" hidden="1" x14ac:dyDescent="0.2">
      <c r="B102" s="225">
        <v>75000</v>
      </c>
      <c r="C102" s="230">
        <v>3318.9788890115306</v>
      </c>
      <c r="D102" s="231">
        <v>2276.5513932480731</v>
      </c>
      <c r="E102" s="232">
        <v>1756.2239210745706</v>
      </c>
      <c r="F102" s="226">
        <v>1442.9955529610336</v>
      </c>
      <c r="G102" s="226">
        <v>1235.898175954103</v>
      </c>
      <c r="H102" s="226">
        <v>1088.4648649958294</v>
      </c>
      <c r="I102" s="226">
        <v>978.31972583318463</v>
      </c>
      <c r="J102" s="226">
        <v>893.03146107653924</v>
      </c>
      <c r="K102" s="226">
        <v>825.14107578139578</v>
      </c>
      <c r="M102" s="230">
        <v>3320.6673336041695</v>
      </c>
      <c r="N102" s="231">
        <v>2278.2485926364334</v>
      </c>
      <c r="O102" s="232">
        <v>1757.9406457614864</v>
      </c>
      <c r="P102" s="226">
        <v>1442.9955529610336</v>
      </c>
      <c r="Q102" s="226">
        <v>1235.898175954103</v>
      </c>
      <c r="R102" s="226">
        <v>1088.4648649958294</v>
      </c>
      <c r="S102" s="226">
        <v>978.31972583318463</v>
      </c>
      <c r="T102" s="226">
        <v>893.03146107653924</v>
      </c>
      <c r="U102" s="226">
        <v>825.14107578139578</v>
      </c>
      <c r="W102" s="230">
        <v>3315.2661253462502</v>
      </c>
      <c r="X102" s="231">
        <v>2272.8202742793824</v>
      </c>
      <c r="Y102" s="232">
        <v>1752.4507456640044</v>
      </c>
      <c r="Z102" s="226">
        <v>1442.9955529610336</v>
      </c>
      <c r="AA102" s="226">
        <v>1235.898175954103</v>
      </c>
      <c r="AB102" s="226">
        <v>1088.4648649958294</v>
      </c>
      <c r="AC102" s="226">
        <v>978.31972583318463</v>
      </c>
      <c r="AD102" s="226">
        <v>893.03146107653924</v>
      </c>
      <c r="AE102" s="226">
        <v>825.14107578139578</v>
      </c>
    </row>
    <row r="103" spans="2:31" hidden="1" x14ac:dyDescent="0.2">
      <c r="B103" s="225">
        <v>76000</v>
      </c>
      <c r="C103" s="230">
        <v>3363.2319408650178</v>
      </c>
      <c r="D103" s="231">
        <v>2306.9054118247141</v>
      </c>
      <c r="E103" s="232">
        <v>1779.6402400222316</v>
      </c>
      <c r="F103" s="226">
        <v>1462.2354936671807</v>
      </c>
      <c r="G103" s="226">
        <v>1252.3768183001578</v>
      </c>
      <c r="H103" s="226">
        <v>1102.9777298624406</v>
      </c>
      <c r="I103" s="226">
        <v>991.36398884429389</v>
      </c>
      <c r="J103" s="226">
        <v>904.93854722422634</v>
      </c>
      <c r="K103" s="226">
        <v>836.14295679181453</v>
      </c>
      <c r="M103" s="230">
        <v>3364.9428980522248</v>
      </c>
      <c r="N103" s="231">
        <v>2308.6252405382525</v>
      </c>
      <c r="O103" s="232">
        <v>1781.3798543716396</v>
      </c>
      <c r="P103" s="226">
        <v>1462.2354936671807</v>
      </c>
      <c r="Q103" s="226">
        <v>1252.3768183001578</v>
      </c>
      <c r="R103" s="226">
        <v>1102.9777298624406</v>
      </c>
      <c r="S103" s="226">
        <v>991.36398884429389</v>
      </c>
      <c r="T103" s="226">
        <v>904.93854722422634</v>
      </c>
      <c r="U103" s="226">
        <v>836.14295679181453</v>
      </c>
      <c r="W103" s="230">
        <v>3359.4696736842006</v>
      </c>
      <c r="X103" s="231">
        <v>2303.124544603108</v>
      </c>
      <c r="Y103" s="232">
        <v>1775.816755606191</v>
      </c>
      <c r="Z103" s="226">
        <v>1462.2354936671807</v>
      </c>
      <c r="AA103" s="226">
        <v>1252.3768183001578</v>
      </c>
      <c r="AB103" s="226">
        <v>1102.9777298624406</v>
      </c>
      <c r="AC103" s="226">
        <v>991.36398884429389</v>
      </c>
      <c r="AD103" s="226">
        <v>904.93854722422634</v>
      </c>
      <c r="AE103" s="226">
        <v>836.14295679181453</v>
      </c>
    </row>
    <row r="104" spans="2:31" hidden="1" x14ac:dyDescent="0.2">
      <c r="B104" s="225">
        <v>77000</v>
      </c>
      <c r="C104" s="230">
        <v>3407.4849927185046</v>
      </c>
      <c r="D104" s="231">
        <v>2337.2594304013555</v>
      </c>
      <c r="E104" s="232">
        <v>1803.0565589698926</v>
      </c>
      <c r="F104" s="226">
        <v>1481.4754343733277</v>
      </c>
      <c r="G104" s="226">
        <v>1268.8554606462124</v>
      </c>
      <c r="H104" s="226">
        <v>1117.4905947290517</v>
      </c>
      <c r="I104" s="226">
        <v>1004.408251855403</v>
      </c>
      <c r="J104" s="226">
        <v>916.84563337191355</v>
      </c>
      <c r="K104" s="226">
        <v>847.14483780223304</v>
      </c>
      <c r="M104" s="230">
        <v>3409.2184625002806</v>
      </c>
      <c r="N104" s="231">
        <v>2339.0018884400715</v>
      </c>
      <c r="O104" s="232">
        <v>1804.8190629817925</v>
      </c>
      <c r="P104" s="226">
        <v>1481.4754343733277</v>
      </c>
      <c r="Q104" s="226">
        <v>1268.8554606462124</v>
      </c>
      <c r="R104" s="226">
        <v>1117.4905947290517</v>
      </c>
      <c r="S104" s="226">
        <v>1004.408251855403</v>
      </c>
      <c r="T104" s="226">
        <v>916.84563337191355</v>
      </c>
      <c r="U104" s="226">
        <v>847.14483780223304</v>
      </c>
      <c r="W104" s="230">
        <v>3403.6732220221506</v>
      </c>
      <c r="X104" s="231">
        <v>2333.4288149268332</v>
      </c>
      <c r="Y104" s="232">
        <v>1799.1827655483778</v>
      </c>
      <c r="Z104" s="226">
        <v>1481.4754343733277</v>
      </c>
      <c r="AA104" s="226">
        <v>1268.8554606462124</v>
      </c>
      <c r="AB104" s="226">
        <v>1117.4905947290517</v>
      </c>
      <c r="AC104" s="226">
        <v>1004.408251855403</v>
      </c>
      <c r="AD104" s="226">
        <v>916.84563337191355</v>
      </c>
      <c r="AE104" s="226">
        <v>847.14483780223304</v>
      </c>
    </row>
    <row r="105" spans="2:31" hidden="1" x14ac:dyDescent="0.2">
      <c r="B105" s="225">
        <v>78000</v>
      </c>
      <c r="C105" s="230">
        <v>3451.7380445719914</v>
      </c>
      <c r="D105" s="231">
        <v>2367.6134489779961</v>
      </c>
      <c r="E105" s="232">
        <v>1826.4728779175537</v>
      </c>
      <c r="F105" s="226">
        <v>1500.7153750794751</v>
      </c>
      <c r="G105" s="226">
        <v>1285.3341029922672</v>
      </c>
      <c r="H105" s="226">
        <v>1132.0034595956627</v>
      </c>
      <c r="I105" s="226">
        <v>1017.452514866512</v>
      </c>
      <c r="J105" s="226">
        <v>928.75271951960065</v>
      </c>
      <c r="K105" s="226">
        <v>858.14671881265167</v>
      </c>
      <c r="M105" s="230">
        <v>3453.4940269483359</v>
      </c>
      <c r="N105" s="231">
        <v>2369.3785363418906</v>
      </c>
      <c r="O105" s="232">
        <v>1828.2582715919459</v>
      </c>
      <c r="P105" s="226">
        <v>1500.7153750794751</v>
      </c>
      <c r="Q105" s="226">
        <v>1285.3341029922672</v>
      </c>
      <c r="R105" s="226">
        <v>1132.0034595956627</v>
      </c>
      <c r="S105" s="226">
        <v>1017.452514866512</v>
      </c>
      <c r="T105" s="226">
        <v>928.75271951960065</v>
      </c>
      <c r="U105" s="226">
        <v>858.14671881265167</v>
      </c>
      <c r="W105" s="230">
        <v>3447.8767703601002</v>
      </c>
      <c r="X105" s="231">
        <v>2363.7330852505579</v>
      </c>
      <c r="Y105" s="232">
        <v>1822.5487754905646</v>
      </c>
      <c r="Z105" s="226">
        <v>1500.7153750794751</v>
      </c>
      <c r="AA105" s="226">
        <v>1285.3341029922672</v>
      </c>
      <c r="AB105" s="226">
        <v>1132.0034595956627</v>
      </c>
      <c r="AC105" s="226">
        <v>1017.452514866512</v>
      </c>
      <c r="AD105" s="226">
        <v>928.75271951960065</v>
      </c>
      <c r="AE105" s="226">
        <v>858.14671881265167</v>
      </c>
    </row>
    <row r="106" spans="2:31" hidden="1" x14ac:dyDescent="0.2">
      <c r="B106" s="225">
        <v>79000</v>
      </c>
      <c r="C106" s="230">
        <v>3495.9910964254791</v>
      </c>
      <c r="D106" s="231">
        <v>2397.9674675546371</v>
      </c>
      <c r="E106" s="232">
        <v>1849.8891968652142</v>
      </c>
      <c r="F106" s="226">
        <v>1519.9553157856221</v>
      </c>
      <c r="G106" s="226">
        <v>1301.8127453383217</v>
      </c>
      <c r="H106" s="226">
        <v>1146.5163244622738</v>
      </c>
      <c r="I106" s="226">
        <v>1030.4967778776213</v>
      </c>
      <c r="J106" s="226">
        <v>940.65980566728797</v>
      </c>
      <c r="K106" s="226">
        <v>869.14859982307019</v>
      </c>
      <c r="M106" s="230">
        <v>3497.7695913963921</v>
      </c>
      <c r="N106" s="231">
        <v>2399.7551842437097</v>
      </c>
      <c r="O106" s="232">
        <v>1851.6974802020991</v>
      </c>
      <c r="P106" s="226">
        <v>1519.9553157856221</v>
      </c>
      <c r="Q106" s="226">
        <v>1301.8127453383217</v>
      </c>
      <c r="R106" s="226">
        <v>1146.5163244622738</v>
      </c>
      <c r="S106" s="226">
        <v>1030.4967778776213</v>
      </c>
      <c r="T106" s="226">
        <v>940.65980566728797</v>
      </c>
      <c r="U106" s="226">
        <v>869.14859982307019</v>
      </c>
      <c r="W106" s="230">
        <v>3492.0803186980506</v>
      </c>
      <c r="X106" s="231">
        <v>2394.0373555742831</v>
      </c>
      <c r="Y106" s="232">
        <v>1845.9147854327512</v>
      </c>
      <c r="Z106" s="226">
        <v>1519.9553157856221</v>
      </c>
      <c r="AA106" s="226">
        <v>1301.8127453383217</v>
      </c>
      <c r="AB106" s="226">
        <v>1146.5163244622738</v>
      </c>
      <c r="AC106" s="226">
        <v>1030.4967778776213</v>
      </c>
      <c r="AD106" s="226">
        <v>940.65980566728797</v>
      </c>
      <c r="AE106" s="226">
        <v>869.14859982307019</v>
      </c>
    </row>
    <row r="107" spans="2:31" x14ac:dyDescent="0.2">
      <c r="B107" s="225">
        <v>80000</v>
      </c>
      <c r="C107" s="230">
        <v>3540.2441482789659</v>
      </c>
      <c r="D107" s="231">
        <v>2428.3214861312781</v>
      </c>
      <c r="E107" s="232">
        <v>1873.3055158128752</v>
      </c>
      <c r="F107" s="226">
        <v>1539.1952564917692</v>
      </c>
      <c r="G107" s="226">
        <v>1318.2913876843766</v>
      </c>
      <c r="H107" s="226">
        <v>1161.0291893288847</v>
      </c>
      <c r="I107" s="226">
        <v>1043.5410408887303</v>
      </c>
      <c r="J107" s="226">
        <v>952.56689181497518</v>
      </c>
      <c r="K107" s="226">
        <v>880.15048083348893</v>
      </c>
      <c r="M107" s="230">
        <v>3542.0451558444474</v>
      </c>
      <c r="N107" s="231">
        <v>2430.1318321455287</v>
      </c>
      <c r="O107" s="232">
        <v>1875.136688812252</v>
      </c>
      <c r="P107" s="226">
        <v>1539.1952564917692</v>
      </c>
      <c r="Q107" s="226">
        <v>1318.2913876843766</v>
      </c>
      <c r="R107" s="226">
        <v>1161.0291893288847</v>
      </c>
      <c r="S107" s="226">
        <v>1043.5410408887303</v>
      </c>
      <c r="T107" s="226">
        <v>952.56689181497518</v>
      </c>
      <c r="U107" s="226">
        <v>880.15048083348893</v>
      </c>
      <c r="W107" s="230">
        <v>3536.2838670360002</v>
      </c>
      <c r="X107" s="231">
        <v>2424.3416258980083</v>
      </c>
      <c r="Y107" s="232">
        <v>1869.280795374938</v>
      </c>
      <c r="Z107" s="226">
        <v>1539.1952564917692</v>
      </c>
      <c r="AA107" s="226">
        <v>1318.2913876843766</v>
      </c>
      <c r="AB107" s="226">
        <v>1161.0291893288847</v>
      </c>
      <c r="AC107" s="226">
        <v>1043.5410408887303</v>
      </c>
      <c r="AD107" s="226">
        <v>952.56689181497518</v>
      </c>
      <c r="AE107" s="226">
        <v>880.15048083348893</v>
      </c>
    </row>
    <row r="108" spans="2:31" hidden="1" x14ac:dyDescent="0.2">
      <c r="B108" s="225">
        <v>81000</v>
      </c>
      <c r="C108" s="230">
        <v>3584.4972001324527</v>
      </c>
      <c r="D108" s="231">
        <v>2458.6755047079191</v>
      </c>
      <c r="E108" s="232">
        <v>1896.7218347605362</v>
      </c>
      <c r="F108" s="226">
        <v>1558.4351971979163</v>
      </c>
      <c r="G108" s="226">
        <v>1334.7700300304314</v>
      </c>
      <c r="H108" s="226">
        <v>1175.5420541954959</v>
      </c>
      <c r="I108" s="226">
        <v>1056.5853038998396</v>
      </c>
      <c r="J108" s="226">
        <v>964.47397796266227</v>
      </c>
      <c r="K108" s="226">
        <v>891.15236184390744</v>
      </c>
      <c r="M108" s="230">
        <v>3586.3207202925032</v>
      </c>
      <c r="N108" s="231">
        <v>2460.5084800473483</v>
      </c>
      <c r="O108" s="232">
        <v>1898.5758974224054</v>
      </c>
      <c r="P108" s="226">
        <v>1558.4351971979163</v>
      </c>
      <c r="Q108" s="226">
        <v>1334.7700300304314</v>
      </c>
      <c r="R108" s="226">
        <v>1175.5420541954959</v>
      </c>
      <c r="S108" s="226">
        <v>1056.5853038998396</v>
      </c>
      <c r="T108" s="226">
        <v>964.47397796266227</v>
      </c>
      <c r="U108" s="226">
        <v>891.15236184390744</v>
      </c>
      <c r="W108" s="230">
        <v>3580.4874153739506</v>
      </c>
      <c r="X108" s="231">
        <v>2454.6458962217334</v>
      </c>
      <c r="Y108" s="232">
        <v>1892.6468053171247</v>
      </c>
      <c r="Z108" s="226">
        <v>1558.4351971979163</v>
      </c>
      <c r="AA108" s="226">
        <v>1334.7700300304314</v>
      </c>
      <c r="AB108" s="226">
        <v>1175.5420541954959</v>
      </c>
      <c r="AC108" s="226">
        <v>1056.5853038998396</v>
      </c>
      <c r="AD108" s="226">
        <v>964.47397796266227</v>
      </c>
      <c r="AE108" s="226">
        <v>891.15236184390744</v>
      </c>
    </row>
    <row r="109" spans="2:31" hidden="1" x14ac:dyDescent="0.2">
      <c r="B109" s="225">
        <v>82000</v>
      </c>
      <c r="C109" s="230">
        <v>3628.7502519859404</v>
      </c>
      <c r="D109" s="231">
        <v>2489.0295232845601</v>
      </c>
      <c r="E109" s="232">
        <v>1920.1381537081973</v>
      </c>
      <c r="F109" s="226">
        <v>1577.6751379040634</v>
      </c>
      <c r="G109" s="226">
        <v>1351.2486723764857</v>
      </c>
      <c r="H109" s="226">
        <v>1190.054919062107</v>
      </c>
      <c r="I109" s="226">
        <v>1069.6295669109486</v>
      </c>
      <c r="J109" s="226">
        <v>976.38106411034948</v>
      </c>
      <c r="K109" s="226">
        <v>902.15424285432607</v>
      </c>
      <c r="M109" s="230">
        <v>3630.5962847405585</v>
      </c>
      <c r="N109" s="231">
        <v>2490.8851279491669</v>
      </c>
      <c r="O109" s="232">
        <v>1922.0151060325584</v>
      </c>
      <c r="P109" s="226">
        <v>1577.6751379040634</v>
      </c>
      <c r="Q109" s="226">
        <v>1351.2486723764857</v>
      </c>
      <c r="R109" s="226">
        <v>1190.054919062107</v>
      </c>
      <c r="S109" s="226">
        <v>1069.6295669109486</v>
      </c>
      <c r="T109" s="226">
        <v>976.38106411034948</v>
      </c>
      <c r="U109" s="226">
        <v>902.15424285432607</v>
      </c>
      <c r="W109" s="230">
        <v>3624.6909637119006</v>
      </c>
      <c r="X109" s="231">
        <v>2484.9501665454586</v>
      </c>
      <c r="Y109" s="232">
        <v>1916.0128152593113</v>
      </c>
      <c r="Z109" s="226">
        <v>1577.6751379040634</v>
      </c>
      <c r="AA109" s="226">
        <v>1351.2486723764857</v>
      </c>
      <c r="AB109" s="226">
        <v>1190.054919062107</v>
      </c>
      <c r="AC109" s="226">
        <v>1069.6295669109486</v>
      </c>
      <c r="AD109" s="226">
        <v>976.38106411034948</v>
      </c>
      <c r="AE109" s="226">
        <v>902.15424285432607</v>
      </c>
    </row>
    <row r="110" spans="2:31" hidden="1" x14ac:dyDescent="0.2">
      <c r="B110" s="225">
        <v>83000</v>
      </c>
      <c r="C110" s="230">
        <v>3673.0033038394272</v>
      </c>
      <c r="D110" s="231">
        <v>2519.3835418612011</v>
      </c>
      <c r="E110" s="232">
        <v>1943.5544726558583</v>
      </c>
      <c r="F110" s="226">
        <v>1596.9150786102105</v>
      </c>
      <c r="G110" s="226">
        <v>1367.7273147225405</v>
      </c>
      <c r="H110" s="226">
        <v>1204.567783928718</v>
      </c>
      <c r="I110" s="226">
        <v>1082.6738299220578</v>
      </c>
      <c r="J110" s="226">
        <v>988.28815025803658</v>
      </c>
      <c r="K110" s="226">
        <v>913.1561238647447</v>
      </c>
      <c r="M110" s="230">
        <v>3674.8718491886139</v>
      </c>
      <c r="N110" s="231">
        <v>2521.2617758509864</v>
      </c>
      <c r="O110" s="232">
        <v>1945.4543146427116</v>
      </c>
      <c r="P110" s="226">
        <v>1596.9150786102105</v>
      </c>
      <c r="Q110" s="226">
        <v>1367.7273147225405</v>
      </c>
      <c r="R110" s="226">
        <v>1204.567783928718</v>
      </c>
      <c r="S110" s="226">
        <v>1082.6738299220578</v>
      </c>
      <c r="T110" s="226">
        <v>988.28815025803658</v>
      </c>
      <c r="U110" s="226">
        <v>913.1561238647447</v>
      </c>
      <c r="W110" s="230">
        <v>3668.8945120498502</v>
      </c>
      <c r="X110" s="231">
        <v>2515.2544368691838</v>
      </c>
      <c r="Y110" s="232">
        <v>1939.3788252014981</v>
      </c>
      <c r="Z110" s="226">
        <v>1596.9150786102105</v>
      </c>
      <c r="AA110" s="226">
        <v>1367.7273147225405</v>
      </c>
      <c r="AB110" s="226">
        <v>1204.567783928718</v>
      </c>
      <c r="AC110" s="226">
        <v>1082.6738299220578</v>
      </c>
      <c r="AD110" s="226">
        <v>988.28815025803658</v>
      </c>
      <c r="AE110" s="226">
        <v>913.1561238647447</v>
      </c>
    </row>
    <row r="111" spans="2:31" hidden="1" x14ac:dyDescent="0.2">
      <c r="B111" s="225">
        <v>84000</v>
      </c>
      <c r="C111" s="230">
        <v>3717.256355692914</v>
      </c>
      <c r="D111" s="231">
        <v>2549.7375604378421</v>
      </c>
      <c r="E111" s="232">
        <v>1966.9707916035193</v>
      </c>
      <c r="F111" s="226">
        <v>1616.1550193163578</v>
      </c>
      <c r="G111" s="226">
        <v>1384.2059570685954</v>
      </c>
      <c r="H111" s="226">
        <v>1219.0806487953291</v>
      </c>
      <c r="I111" s="226">
        <v>1095.7180929331669</v>
      </c>
      <c r="J111" s="226">
        <v>1000.1952364057239</v>
      </c>
      <c r="K111" s="226">
        <v>924.15800487516333</v>
      </c>
      <c r="M111" s="230">
        <v>3719.1474136366696</v>
      </c>
      <c r="N111" s="231">
        <v>2551.6384237528055</v>
      </c>
      <c r="O111" s="232">
        <v>1968.8935232528647</v>
      </c>
      <c r="P111" s="226">
        <v>1616.1550193163578</v>
      </c>
      <c r="Q111" s="226">
        <v>1384.2059570685954</v>
      </c>
      <c r="R111" s="226">
        <v>1219.0806487953291</v>
      </c>
      <c r="S111" s="226">
        <v>1095.7180929331669</v>
      </c>
      <c r="T111" s="226">
        <v>1000.1952364057239</v>
      </c>
      <c r="U111" s="226">
        <v>924.15800487516333</v>
      </c>
      <c r="W111" s="230">
        <v>3713.0980603878006</v>
      </c>
      <c r="X111" s="231">
        <v>2545.5587071929085</v>
      </c>
      <c r="Y111" s="232">
        <v>1962.7448351436849</v>
      </c>
      <c r="Z111" s="226">
        <v>1616.1550193163578</v>
      </c>
      <c r="AA111" s="226">
        <v>1384.2059570685954</v>
      </c>
      <c r="AB111" s="226">
        <v>1219.0806487953291</v>
      </c>
      <c r="AC111" s="226">
        <v>1095.7180929331669</v>
      </c>
      <c r="AD111" s="226">
        <v>1000.1952364057239</v>
      </c>
      <c r="AE111" s="226">
        <v>924.15800487516333</v>
      </c>
    </row>
    <row r="112" spans="2:31" hidden="1" x14ac:dyDescent="0.2">
      <c r="B112" s="225">
        <v>85000</v>
      </c>
      <c r="C112" s="230">
        <v>3761.5094075464012</v>
      </c>
      <c r="D112" s="231">
        <v>2580.0915790144832</v>
      </c>
      <c r="E112" s="232">
        <v>1990.3871105511801</v>
      </c>
      <c r="F112" s="226">
        <v>1635.3949600225048</v>
      </c>
      <c r="G112" s="226">
        <v>1400.6845994146499</v>
      </c>
      <c r="H112" s="226">
        <v>1233.5935136619401</v>
      </c>
      <c r="I112" s="226">
        <v>1108.7623559442759</v>
      </c>
      <c r="J112" s="226">
        <v>1012.1023225534111</v>
      </c>
      <c r="K112" s="226">
        <v>935.15988588558184</v>
      </c>
      <c r="M112" s="230">
        <v>3763.4229780847249</v>
      </c>
      <c r="N112" s="231">
        <v>2582.0150716546245</v>
      </c>
      <c r="O112" s="232">
        <v>1992.3327318630179</v>
      </c>
      <c r="P112" s="226">
        <v>1635.3949600225048</v>
      </c>
      <c r="Q112" s="226">
        <v>1400.6845994146499</v>
      </c>
      <c r="R112" s="226">
        <v>1233.5935136619401</v>
      </c>
      <c r="S112" s="226">
        <v>1108.7623559442759</v>
      </c>
      <c r="T112" s="226">
        <v>1012.1023225534111</v>
      </c>
      <c r="U112" s="226">
        <v>935.15988588558184</v>
      </c>
      <c r="W112" s="230">
        <v>3757.3016087257506</v>
      </c>
      <c r="X112" s="231">
        <v>2575.8629775166341</v>
      </c>
      <c r="Y112" s="232">
        <v>1986.1108450858715</v>
      </c>
      <c r="Z112" s="226">
        <v>1635.3949600225048</v>
      </c>
      <c r="AA112" s="226">
        <v>1400.6845994146499</v>
      </c>
      <c r="AB112" s="226">
        <v>1233.5935136619401</v>
      </c>
      <c r="AC112" s="226">
        <v>1108.7623559442759</v>
      </c>
      <c r="AD112" s="226">
        <v>1012.1023225534111</v>
      </c>
      <c r="AE112" s="226">
        <v>935.15988588558184</v>
      </c>
    </row>
    <row r="113" spans="2:31" hidden="1" x14ac:dyDescent="0.2">
      <c r="B113" s="225">
        <v>86000</v>
      </c>
      <c r="C113" s="230">
        <v>3805.7624593998885</v>
      </c>
      <c r="D113" s="231">
        <v>2610.4455975911242</v>
      </c>
      <c r="E113" s="232">
        <v>2013.8034294988411</v>
      </c>
      <c r="F113" s="226">
        <v>1654.6349007286519</v>
      </c>
      <c r="G113" s="226">
        <v>1417.1632417607048</v>
      </c>
      <c r="H113" s="226">
        <v>1248.1063785285512</v>
      </c>
      <c r="I113" s="226">
        <v>1121.8066189553851</v>
      </c>
      <c r="J113" s="226">
        <v>1024.0094087010982</v>
      </c>
      <c r="K113" s="226">
        <v>946.16176689600059</v>
      </c>
      <c r="M113" s="230">
        <v>3807.6985425327812</v>
      </c>
      <c r="N113" s="231">
        <v>2612.3917195564436</v>
      </c>
      <c r="O113" s="232">
        <v>2015.7719404731711</v>
      </c>
      <c r="P113" s="226">
        <v>1654.6349007286519</v>
      </c>
      <c r="Q113" s="226">
        <v>1417.1632417607048</v>
      </c>
      <c r="R113" s="226">
        <v>1248.1063785285512</v>
      </c>
      <c r="S113" s="226">
        <v>1121.8066189553851</v>
      </c>
      <c r="T113" s="226">
        <v>1024.0094087010982</v>
      </c>
      <c r="U113" s="226">
        <v>946.16176689600059</v>
      </c>
      <c r="W113" s="230">
        <v>3801.5051570637002</v>
      </c>
      <c r="X113" s="231">
        <v>2606.1672478403589</v>
      </c>
      <c r="Y113" s="232">
        <v>2009.4768550280583</v>
      </c>
      <c r="Z113" s="226">
        <v>1654.6349007286519</v>
      </c>
      <c r="AA113" s="226">
        <v>1417.1632417607048</v>
      </c>
      <c r="AB113" s="226">
        <v>1248.1063785285512</v>
      </c>
      <c r="AC113" s="226">
        <v>1121.8066189553851</v>
      </c>
      <c r="AD113" s="226">
        <v>1024.0094087010982</v>
      </c>
      <c r="AE113" s="226">
        <v>946.16176689600059</v>
      </c>
    </row>
    <row r="114" spans="2:31" hidden="1" x14ac:dyDescent="0.2">
      <c r="B114" s="225">
        <v>87000</v>
      </c>
      <c r="C114" s="230">
        <v>3850.0155112533753</v>
      </c>
      <c r="D114" s="231">
        <v>2640.7996161677652</v>
      </c>
      <c r="E114" s="232">
        <v>2037.2197484465021</v>
      </c>
      <c r="F114" s="226">
        <v>1673.874841434799</v>
      </c>
      <c r="G114" s="226">
        <v>1433.6418841067596</v>
      </c>
      <c r="H114" s="226">
        <v>1262.6192433951621</v>
      </c>
      <c r="I114" s="226">
        <v>1134.8508819664942</v>
      </c>
      <c r="J114" s="226">
        <v>1035.9164948487855</v>
      </c>
      <c r="K114" s="226">
        <v>957.1636479064191</v>
      </c>
      <c r="M114" s="230">
        <v>3851.9741069808365</v>
      </c>
      <c r="N114" s="231">
        <v>2642.7683674582627</v>
      </c>
      <c r="O114" s="232">
        <v>2039.211149083324</v>
      </c>
      <c r="P114" s="226">
        <v>1673.874841434799</v>
      </c>
      <c r="Q114" s="226">
        <v>1433.6418841067596</v>
      </c>
      <c r="R114" s="226">
        <v>1262.6192433951621</v>
      </c>
      <c r="S114" s="226">
        <v>1134.8508819664942</v>
      </c>
      <c r="T114" s="226">
        <v>1035.9164948487855</v>
      </c>
      <c r="U114" s="226">
        <v>957.1636479064191</v>
      </c>
      <c r="W114" s="230">
        <v>3845.7087054016506</v>
      </c>
      <c r="X114" s="231">
        <v>2636.471518164084</v>
      </c>
      <c r="Y114" s="232">
        <v>2032.842864970245</v>
      </c>
      <c r="Z114" s="226">
        <v>1673.874841434799</v>
      </c>
      <c r="AA114" s="226">
        <v>1433.6418841067596</v>
      </c>
      <c r="AB114" s="226">
        <v>1262.6192433951621</v>
      </c>
      <c r="AC114" s="226">
        <v>1134.8508819664942</v>
      </c>
      <c r="AD114" s="226">
        <v>1035.9164948487855</v>
      </c>
      <c r="AE114" s="226">
        <v>957.1636479064191</v>
      </c>
    </row>
    <row r="115" spans="2:31" hidden="1" x14ac:dyDescent="0.2">
      <c r="B115" s="225">
        <v>88000</v>
      </c>
      <c r="C115" s="230">
        <v>3894.2685631068625</v>
      </c>
      <c r="D115" s="231">
        <v>2671.1536347444057</v>
      </c>
      <c r="E115" s="232">
        <v>2060.6360673941631</v>
      </c>
      <c r="F115" s="226">
        <v>1693.1147821409461</v>
      </c>
      <c r="G115" s="226">
        <v>1450.1205264528141</v>
      </c>
      <c r="H115" s="226">
        <v>1277.1321082617733</v>
      </c>
      <c r="I115" s="226">
        <v>1147.8951449776034</v>
      </c>
      <c r="J115" s="226">
        <v>1047.8235809964726</v>
      </c>
      <c r="K115" s="226">
        <v>968.16552891683773</v>
      </c>
      <c r="M115" s="230">
        <v>3896.2496714288923</v>
      </c>
      <c r="N115" s="231">
        <v>2673.1450153600817</v>
      </c>
      <c r="O115" s="232">
        <v>2062.6503576934774</v>
      </c>
      <c r="P115" s="226">
        <v>1693.1147821409461</v>
      </c>
      <c r="Q115" s="226">
        <v>1450.1205264528141</v>
      </c>
      <c r="R115" s="226">
        <v>1277.1321082617733</v>
      </c>
      <c r="S115" s="226">
        <v>1147.8951449776034</v>
      </c>
      <c r="T115" s="226">
        <v>1047.8235809964726</v>
      </c>
      <c r="U115" s="226">
        <v>968.16552891683773</v>
      </c>
      <c r="W115" s="230">
        <v>3889.9122537396006</v>
      </c>
      <c r="X115" s="231">
        <v>2666.7757884878088</v>
      </c>
      <c r="Y115" s="232">
        <v>2056.2088749124318</v>
      </c>
      <c r="Z115" s="226">
        <v>1693.1147821409461</v>
      </c>
      <c r="AA115" s="226">
        <v>1450.1205264528141</v>
      </c>
      <c r="AB115" s="226">
        <v>1277.1321082617733</v>
      </c>
      <c r="AC115" s="226">
        <v>1147.8951449776034</v>
      </c>
      <c r="AD115" s="226">
        <v>1047.8235809964726</v>
      </c>
      <c r="AE115" s="226">
        <v>968.16552891683773</v>
      </c>
    </row>
    <row r="116" spans="2:31" hidden="1" x14ac:dyDescent="0.2">
      <c r="B116" s="225">
        <v>89000</v>
      </c>
      <c r="C116" s="230">
        <v>3938.5216149603493</v>
      </c>
      <c r="D116" s="231">
        <v>2701.5076533210467</v>
      </c>
      <c r="E116" s="232">
        <v>2084.0523863418239</v>
      </c>
      <c r="F116" s="226">
        <v>1712.3547228470934</v>
      </c>
      <c r="G116" s="226">
        <v>1466.599168798869</v>
      </c>
      <c r="H116" s="226">
        <v>1291.6449731283844</v>
      </c>
      <c r="I116" s="226">
        <v>1160.9394079887124</v>
      </c>
      <c r="J116" s="226">
        <v>1059.7306671441597</v>
      </c>
      <c r="K116" s="226">
        <v>979.16740992725647</v>
      </c>
      <c r="M116" s="230">
        <v>3940.5252358769476</v>
      </c>
      <c r="N116" s="231">
        <v>2703.5216632619008</v>
      </c>
      <c r="O116" s="232">
        <v>2086.0895663036304</v>
      </c>
      <c r="P116" s="226">
        <v>1712.3547228470934</v>
      </c>
      <c r="Q116" s="226">
        <v>1466.599168798869</v>
      </c>
      <c r="R116" s="226">
        <v>1291.6449731283844</v>
      </c>
      <c r="S116" s="226">
        <v>1160.9394079887124</v>
      </c>
      <c r="T116" s="226">
        <v>1059.7306671441597</v>
      </c>
      <c r="U116" s="226">
        <v>979.16740992725647</v>
      </c>
      <c r="W116" s="230">
        <v>3934.1158020775501</v>
      </c>
      <c r="X116" s="231">
        <v>2697.0800588115344</v>
      </c>
      <c r="Y116" s="232">
        <v>2079.5748848546182</v>
      </c>
      <c r="Z116" s="226">
        <v>1712.3547228470934</v>
      </c>
      <c r="AA116" s="226">
        <v>1466.599168798869</v>
      </c>
      <c r="AB116" s="226">
        <v>1291.6449731283844</v>
      </c>
      <c r="AC116" s="226">
        <v>1160.9394079887124</v>
      </c>
      <c r="AD116" s="226">
        <v>1059.7306671441597</v>
      </c>
      <c r="AE116" s="226">
        <v>979.16740992725647</v>
      </c>
    </row>
    <row r="117" spans="2:31" x14ac:dyDescent="0.2">
      <c r="B117" s="225">
        <v>90000</v>
      </c>
      <c r="C117" s="230">
        <v>3982.774666813837</v>
      </c>
      <c r="D117" s="231">
        <v>2731.8616718976878</v>
      </c>
      <c r="E117" s="232">
        <v>2107.4687052894847</v>
      </c>
      <c r="F117" s="226">
        <v>1731.5946635532405</v>
      </c>
      <c r="G117" s="226">
        <v>1483.0778111449235</v>
      </c>
      <c r="H117" s="226">
        <v>1306.1578379949954</v>
      </c>
      <c r="I117" s="226">
        <v>1173.9836709998217</v>
      </c>
      <c r="J117" s="226">
        <v>1071.637753291847</v>
      </c>
      <c r="K117" s="226">
        <v>990.16929093767499</v>
      </c>
      <c r="M117" s="230">
        <v>3984.8008003250034</v>
      </c>
      <c r="N117" s="231">
        <v>2733.8983111637199</v>
      </c>
      <c r="O117" s="232">
        <v>2109.5287749137838</v>
      </c>
      <c r="P117" s="226">
        <v>1731.5946635532405</v>
      </c>
      <c r="Q117" s="226">
        <v>1483.0778111449235</v>
      </c>
      <c r="R117" s="226">
        <v>1306.1578379949954</v>
      </c>
      <c r="S117" s="226">
        <v>1173.9836709998217</v>
      </c>
      <c r="T117" s="226">
        <v>1071.637753291847</v>
      </c>
      <c r="U117" s="226">
        <v>990.16929093767499</v>
      </c>
      <c r="W117" s="230">
        <v>3978.3193504155006</v>
      </c>
      <c r="X117" s="231">
        <v>2727.3843291352591</v>
      </c>
      <c r="Y117" s="232">
        <v>2102.940894796805</v>
      </c>
      <c r="Z117" s="226">
        <v>1731.5946635532405</v>
      </c>
      <c r="AA117" s="226">
        <v>1483.0778111449235</v>
      </c>
      <c r="AB117" s="226">
        <v>1306.1578379949954</v>
      </c>
      <c r="AC117" s="226">
        <v>1173.9836709998217</v>
      </c>
      <c r="AD117" s="226">
        <v>1071.637753291847</v>
      </c>
      <c r="AE117" s="226">
        <v>990.16929093767499</v>
      </c>
    </row>
    <row r="118" spans="2:31" hidden="1" x14ac:dyDescent="0.2">
      <c r="B118" s="225">
        <v>91000</v>
      </c>
      <c r="C118" s="230">
        <v>4027.0277186673238</v>
      </c>
      <c r="D118" s="231">
        <v>2762.2156904743288</v>
      </c>
      <c r="E118" s="232">
        <v>2130.8850242371459</v>
      </c>
      <c r="F118" s="226">
        <v>1750.8346042593876</v>
      </c>
      <c r="G118" s="226">
        <v>1499.5564534909784</v>
      </c>
      <c r="H118" s="226">
        <v>1320.6707028616065</v>
      </c>
      <c r="I118" s="226">
        <v>1187.0279340109309</v>
      </c>
      <c r="J118" s="226">
        <v>1083.5448394395341</v>
      </c>
      <c r="K118" s="226">
        <v>1001.1711719480935</v>
      </c>
      <c r="M118" s="230">
        <v>4029.0763647730587</v>
      </c>
      <c r="N118" s="231">
        <v>2764.274959065539</v>
      </c>
      <c r="O118" s="232">
        <v>2132.9679835239367</v>
      </c>
      <c r="P118" s="226">
        <v>1750.8346042593876</v>
      </c>
      <c r="Q118" s="226">
        <v>1499.5564534909784</v>
      </c>
      <c r="R118" s="226">
        <v>1320.6707028616065</v>
      </c>
      <c r="S118" s="226">
        <v>1187.0279340109309</v>
      </c>
      <c r="T118" s="226">
        <v>1083.5448394395341</v>
      </c>
      <c r="U118" s="226">
        <v>1001.1711719480935</v>
      </c>
      <c r="W118" s="230">
        <v>4022.5228987534506</v>
      </c>
      <c r="X118" s="231">
        <v>2757.6885994589843</v>
      </c>
      <c r="Y118" s="232">
        <v>2126.3069047389918</v>
      </c>
      <c r="Z118" s="226">
        <v>1750.8346042593876</v>
      </c>
      <c r="AA118" s="226">
        <v>1499.5564534909784</v>
      </c>
      <c r="AB118" s="226">
        <v>1320.6707028616065</v>
      </c>
      <c r="AC118" s="226">
        <v>1187.0279340109309</v>
      </c>
      <c r="AD118" s="226">
        <v>1083.5448394395341</v>
      </c>
      <c r="AE118" s="226">
        <v>1001.1711719480935</v>
      </c>
    </row>
    <row r="119" spans="2:31" hidden="1" x14ac:dyDescent="0.2">
      <c r="B119" s="225">
        <v>92000</v>
      </c>
      <c r="C119" s="230">
        <v>4071.2807705208106</v>
      </c>
      <c r="D119" s="231">
        <v>2792.5697090509702</v>
      </c>
      <c r="E119" s="232">
        <v>2154.3013431848067</v>
      </c>
      <c r="F119" s="226">
        <v>1770.0745449655346</v>
      </c>
      <c r="G119" s="226">
        <v>1516.0350958370332</v>
      </c>
      <c r="H119" s="226">
        <v>1335.1835677282174</v>
      </c>
      <c r="I119" s="226">
        <v>1200.07219702204</v>
      </c>
      <c r="J119" s="226">
        <v>1095.4519255872215</v>
      </c>
      <c r="K119" s="226">
        <v>1012.1730529585121</v>
      </c>
      <c r="M119" s="230">
        <v>4073.351929221114</v>
      </c>
      <c r="N119" s="231">
        <v>2794.651606967358</v>
      </c>
      <c r="O119" s="232">
        <v>2156.4071921340901</v>
      </c>
      <c r="P119" s="226">
        <v>1770.0745449655346</v>
      </c>
      <c r="Q119" s="226">
        <v>1516.0350958370332</v>
      </c>
      <c r="R119" s="226">
        <v>1335.1835677282174</v>
      </c>
      <c r="S119" s="226">
        <v>1200.07219702204</v>
      </c>
      <c r="T119" s="226">
        <v>1095.4519255872215</v>
      </c>
      <c r="U119" s="226">
        <v>1012.1730529585121</v>
      </c>
      <c r="W119" s="230">
        <v>4066.7264470914001</v>
      </c>
      <c r="X119" s="231">
        <v>2787.9928697827095</v>
      </c>
      <c r="Y119" s="232">
        <v>2149.6729146811786</v>
      </c>
      <c r="Z119" s="226">
        <v>1770.0745449655346</v>
      </c>
      <c r="AA119" s="226">
        <v>1516.0350958370332</v>
      </c>
      <c r="AB119" s="226">
        <v>1335.1835677282174</v>
      </c>
      <c r="AC119" s="226">
        <v>1200.07219702204</v>
      </c>
      <c r="AD119" s="226">
        <v>1095.4519255872215</v>
      </c>
      <c r="AE119" s="226">
        <v>1012.1730529585121</v>
      </c>
    </row>
    <row r="120" spans="2:31" hidden="1" x14ac:dyDescent="0.2">
      <c r="B120" s="225">
        <v>93000</v>
      </c>
      <c r="C120" s="230">
        <v>4115.5338223742983</v>
      </c>
      <c r="D120" s="231">
        <v>2822.9237276276112</v>
      </c>
      <c r="E120" s="232">
        <v>2177.7176621324675</v>
      </c>
      <c r="F120" s="226">
        <v>1789.3144856716817</v>
      </c>
      <c r="G120" s="226">
        <v>1532.5137381830875</v>
      </c>
      <c r="H120" s="226">
        <v>1349.6964325948286</v>
      </c>
      <c r="I120" s="226">
        <v>1213.116460033149</v>
      </c>
      <c r="J120" s="226">
        <v>1107.3590117349086</v>
      </c>
      <c r="K120" s="226">
        <v>1023.1749339689309</v>
      </c>
      <c r="M120" s="230">
        <v>4117.6274936691707</v>
      </c>
      <c r="N120" s="231">
        <v>2825.0282548691775</v>
      </c>
      <c r="O120" s="232">
        <v>2179.8464007442431</v>
      </c>
      <c r="P120" s="226">
        <v>1789.3144856716817</v>
      </c>
      <c r="Q120" s="226">
        <v>1532.5137381830875</v>
      </c>
      <c r="R120" s="226">
        <v>1349.6964325948286</v>
      </c>
      <c r="S120" s="226">
        <v>1213.116460033149</v>
      </c>
      <c r="T120" s="226">
        <v>1107.3590117349086</v>
      </c>
      <c r="U120" s="226">
        <v>1023.1749339689309</v>
      </c>
      <c r="W120" s="230">
        <v>4110.9299954293501</v>
      </c>
      <c r="X120" s="231">
        <v>2818.2971401064347</v>
      </c>
      <c r="Y120" s="232">
        <v>2173.0389246233653</v>
      </c>
      <c r="Z120" s="226">
        <v>1789.3144856716817</v>
      </c>
      <c r="AA120" s="226">
        <v>1532.5137381830875</v>
      </c>
      <c r="AB120" s="226">
        <v>1349.6964325948286</v>
      </c>
      <c r="AC120" s="226">
        <v>1213.116460033149</v>
      </c>
      <c r="AD120" s="226">
        <v>1107.3590117349086</v>
      </c>
      <c r="AE120" s="226">
        <v>1023.1749339689309</v>
      </c>
    </row>
    <row r="121" spans="2:31" hidden="1" x14ac:dyDescent="0.2">
      <c r="B121" s="225">
        <v>94000</v>
      </c>
      <c r="C121" s="230">
        <v>4159.7868742277851</v>
      </c>
      <c r="D121" s="231">
        <v>2853.2777462042518</v>
      </c>
      <c r="E121" s="232">
        <v>2201.1339810801287</v>
      </c>
      <c r="F121" s="226">
        <v>1808.554426377829</v>
      </c>
      <c r="G121" s="226">
        <v>1548.9923805291423</v>
      </c>
      <c r="H121" s="226">
        <v>1364.2092974614395</v>
      </c>
      <c r="I121" s="226">
        <v>1226.160723044258</v>
      </c>
      <c r="J121" s="226">
        <v>1119.2660978825959</v>
      </c>
      <c r="K121" s="226">
        <v>1034.1768149793495</v>
      </c>
      <c r="M121" s="230">
        <v>4161.9030581172256</v>
      </c>
      <c r="N121" s="231">
        <v>2855.4049027709962</v>
      </c>
      <c r="O121" s="232">
        <v>2203.285609354396</v>
      </c>
      <c r="P121" s="226">
        <v>1808.554426377829</v>
      </c>
      <c r="Q121" s="226">
        <v>1548.9923805291423</v>
      </c>
      <c r="R121" s="226">
        <v>1364.2092974614395</v>
      </c>
      <c r="S121" s="226">
        <v>1226.160723044258</v>
      </c>
      <c r="T121" s="226">
        <v>1119.2660978825959</v>
      </c>
      <c r="U121" s="226">
        <v>1034.1768149793495</v>
      </c>
      <c r="W121" s="230">
        <v>4155.1335437673006</v>
      </c>
      <c r="X121" s="231">
        <v>2848.6014104301594</v>
      </c>
      <c r="Y121" s="232">
        <v>2196.4049345655521</v>
      </c>
      <c r="Z121" s="226">
        <v>1808.554426377829</v>
      </c>
      <c r="AA121" s="226">
        <v>1548.9923805291423</v>
      </c>
      <c r="AB121" s="226">
        <v>1364.2092974614395</v>
      </c>
      <c r="AC121" s="226">
        <v>1226.160723044258</v>
      </c>
      <c r="AD121" s="226">
        <v>1119.2660978825959</v>
      </c>
      <c r="AE121" s="226">
        <v>1034.1768149793495</v>
      </c>
    </row>
    <row r="122" spans="2:31" hidden="1" x14ac:dyDescent="0.2">
      <c r="B122" s="225">
        <v>95000</v>
      </c>
      <c r="C122" s="230">
        <v>4204.0399260812719</v>
      </c>
      <c r="D122" s="231">
        <v>2883.6317647808928</v>
      </c>
      <c r="E122" s="232">
        <v>2224.5503000277895</v>
      </c>
      <c r="F122" s="226">
        <v>1827.7943670839761</v>
      </c>
      <c r="G122" s="226">
        <v>1565.4710228751971</v>
      </c>
      <c r="H122" s="226">
        <v>1378.7221623280509</v>
      </c>
      <c r="I122" s="226">
        <v>1239.2049860553673</v>
      </c>
      <c r="J122" s="226">
        <v>1131.173184030283</v>
      </c>
      <c r="K122" s="226">
        <v>1045.1786959897679</v>
      </c>
      <c r="M122" s="230">
        <v>4206.1786225652813</v>
      </c>
      <c r="N122" s="231">
        <v>2885.7815506728152</v>
      </c>
      <c r="O122" s="232">
        <v>2226.7248179645494</v>
      </c>
      <c r="P122" s="226">
        <v>1827.7943670839761</v>
      </c>
      <c r="Q122" s="226">
        <v>1565.4710228751971</v>
      </c>
      <c r="R122" s="226">
        <v>1378.7221623280509</v>
      </c>
      <c r="S122" s="226">
        <v>1239.2049860553673</v>
      </c>
      <c r="T122" s="226">
        <v>1131.173184030283</v>
      </c>
      <c r="U122" s="226">
        <v>1045.1786959897679</v>
      </c>
      <c r="W122" s="230">
        <v>4199.3370921052501</v>
      </c>
      <c r="X122" s="231">
        <v>2878.905680753885</v>
      </c>
      <c r="Y122" s="232">
        <v>2219.7709445077385</v>
      </c>
      <c r="Z122" s="226">
        <v>1827.7943670839761</v>
      </c>
      <c r="AA122" s="226">
        <v>1565.4710228751971</v>
      </c>
      <c r="AB122" s="226">
        <v>1378.7221623280509</v>
      </c>
      <c r="AC122" s="226">
        <v>1239.2049860553673</v>
      </c>
      <c r="AD122" s="226">
        <v>1131.173184030283</v>
      </c>
      <c r="AE122" s="226">
        <v>1045.1786959897679</v>
      </c>
    </row>
    <row r="123" spans="2:31" hidden="1" x14ac:dyDescent="0.2">
      <c r="B123" s="225">
        <v>96000</v>
      </c>
      <c r="C123" s="230">
        <v>4248.2929779347596</v>
      </c>
      <c r="D123" s="231">
        <v>2913.9857833575338</v>
      </c>
      <c r="E123" s="232">
        <v>2247.9666189754507</v>
      </c>
      <c r="F123" s="226">
        <v>1847.0343077901232</v>
      </c>
      <c r="G123" s="226">
        <v>1581.9496652212517</v>
      </c>
      <c r="H123" s="226">
        <v>1393.2350271946618</v>
      </c>
      <c r="I123" s="226">
        <v>1252.2492490664765</v>
      </c>
      <c r="J123" s="226">
        <v>1143.0802701779701</v>
      </c>
      <c r="K123" s="226">
        <v>1056.1805770001868</v>
      </c>
      <c r="M123" s="230">
        <v>4250.4541870133371</v>
      </c>
      <c r="N123" s="231">
        <v>2916.1581985746348</v>
      </c>
      <c r="O123" s="232">
        <v>2250.1640265747028</v>
      </c>
      <c r="P123" s="226">
        <v>1847.0343077901232</v>
      </c>
      <c r="Q123" s="226">
        <v>1581.9496652212517</v>
      </c>
      <c r="R123" s="226">
        <v>1393.2350271946618</v>
      </c>
      <c r="S123" s="226">
        <v>1252.2492490664765</v>
      </c>
      <c r="T123" s="226">
        <v>1143.0802701779701</v>
      </c>
      <c r="U123" s="226">
        <v>1056.1805770001868</v>
      </c>
      <c r="W123" s="230">
        <v>4243.5406404432006</v>
      </c>
      <c r="X123" s="231">
        <v>2909.2099510776102</v>
      </c>
      <c r="Y123" s="232">
        <v>2243.1369544499253</v>
      </c>
      <c r="Z123" s="226">
        <v>1847.0343077901232</v>
      </c>
      <c r="AA123" s="226">
        <v>1581.9496652212517</v>
      </c>
      <c r="AB123" s="226">
        <v>1393.2350271946618</v>
      </c>
      <c r="AC123" s="226">
        <v>1252.2492490664765</v>
      </c>
      <c r="AD123" s="226">
        <v>1143.0802701779701</v>
      </c>
      <c r="AE123" s="226">
        <v>1056.1805770001868</v>
      </c>
    </row>
    <row r="124" spans="2:31" hidden="1" x14ac:dyDescent="0.2">
      <c r="B124" s="225">
        <v>97000</v>
      </c>
      <c r="C124" s="230">
        <v>4292.5460297882464</v>
      </c>
      <c r="D124" s="231">
        <v>2944.3398019341748</v>
      </c>
      <c r="E124" s="232">
        <v>2271.3829379231115</v>
      </c>
      <c r="F124" s="226">
        <v>1866.27424849627</v>
      </c>
      <c r="G124" s="226">
        <v>1598.4283075673065</v>
      </c>
      <c r="H124" s="226">
        <v>1407.747892061273</v>
      </c>
      <c r="I124" s="226">
        <v>1265.2935120775855</v>
      </c>
      <c r="J124" s="226">
        <v>1154.9873563256574</v>
      </c>
      <c r="K124" s="226">
        <v>1067.1824580106052</v>
      </c>
      <c r="M124" s="230">
        <v>4294.729751461392</v>
      </c>
      <c r="N124" s="231">
        <v>2946.5348464764538</v>
      </c>
      <c r="O124" s="232">
        <v>2273.6032351848557</v>
      </c>
      <c r="P124" s="226">
        <v>1866.27424849627</v>
      </c>
      <c r="Q124" s="226">
        <v>1598.4283075673065</v>
      </c>
      <c r="R124" s="226">
        <v>1407.747892061273</v>
      </c>
      <c r="S124" s="226">
        <v>1265.2935120775855</v>
      </c>
      <c r="T124" s="226">
        <v>1154.9873563256574</v>
      </c>
      <c r="U124" s="226">
        <v>1067.1824580106052</v>
      </c>
      <c r="W124" s="230">
        <v>4287.744188781151</v>
      </c>
      <c r="X124" s="231">
        <v>2939.5142214013349</v>
      </c>
      <c r="Y124" s="232">
        <v>2266.5029643921121</v>
      </c>
      <c r="Z124" s="226">
        <v>1866.27424849627</v>
      </c>
      <c r="AA124" s="226">
        <v>1598.4283075673065</v>
      </c>
      <c r="AB124" s="226">
        <v>1407.747892061273</v>
      </c>
      <c r="AC124" s="226">
        <v>1265.2935120775855</v>
      </c>
      <c r="AD124" s="226">
        <v>1154.9873563256574</v>
      </c>
      <c r="AE124" s="226">
        <v>1067.1824580106052</v>
      </c>
    </row>
    <row r="125" spans="2:31" hidden="1" x14ac:dyDescent="0.2">
      <c r="B125" s="225">
        <v>98000</v>
      </c>
      <c r="C125" s="230">
        <v>4336.7990816417332</v>
      </c>
      <c r="D125" s="231">
        <v>2974.6938205108158</v>
      </c>
      <c r="E125" s="232">
        <v>2294.7992568707723</v>
      </c>
      <c r="F125" s="226">
        <v>1885.5141892024171</v>
      </c>
      <c r="G125" s="226">
        <v>1614.9069499133614</v>
      </c>
      <c r="H125" s="226">
        <v>1422.2607569278839</v>
      </c>
      <c r="I125" s="226">
        <v>1278.3377750886946</v>
      </c>
      <c r="J125" s="226">
        <v>1166.8944424733445</v>
      </c>
      <c r="K125" s="226">
        <v>1078.1843390210238</v>
      </c>
      <c r="M125" s="230">
        <v>4339.0053159094477</v>
      </c>
      <c r="N125" s="231">
        <v>2976.9114943782724</v>
      </c>
      <c r="O125" s="232">
        <v>2297.0424437950087</v>
      </c>
      <c r="P125" s="226">
        <v>1885.5141892024171</v>
      </c>
      <c r="Q125" s="226">
        <v>1614.9069499133614</v>
      </c>
      <c r="R125" s="226">
        <v>1422.2607569278839</v>
      </c>
      <c r="S125" s="226">
        <v>1278.3377750886946</v>
      </c>
      <c r="T125" s="226">
        <v>1166.8944424733445</v>
      </c>
      <c r="U125" s="226">
        <v>1078.1843390210238</v>
      </c>
      <c r="W125" s="230">
        <v>4331.9477371191006</v>
      </c>
      <c r="X125" s="231">
        <v>2969.8184917250601</v>
      </c>
      <c r="Y125" s="232">
        <v>2289.8689743342989</v>
      </c>
      <c r="Z125" s="226">
        <v>1885.5141892024171</v>
      </c>
      <c r="AA125" s="226">
        <v>1614.9069499133614</v>
      </c>
      <c r="AB125" s="226">
        <v>1422.2607569278839</v>
      </c>
      <c r="AC125" s="226">
        <v>1278.3377750886946</v>
      </c>
      <c r="AD125" s="226">
        <v>1166.8944424733445</v>
      </c>
      <c r="AE125" s="226">
        <v>1078.1843390210238</v>
      </c>
    </row>
    <row r="126" spans="2:31" hidden="1" x14ac:dyDescent="0.2">
      <c r="B126" s="225">
        <v>99000</v>
      </c>
      <c r="C126" s="230">
        <v>4381.0521334952209</v>
      </c>
      <c r="D126" s="231">
        <v>3005.0478390874564</v>
      </c>
      <c r="E126" s="232">
        <v>2318.2155758184331</v>
      </c>
      <c r="F126" s="226">
        <v>1904.7541299085642</v>
      </c>
      <c r="G126" s="226">
        <v>1631.3855922594159</v>
      </c>
      <c r="H126" s="226">
        <v>1436.7736217944948</v>
      </c>
      <c r="I126" s="226">
        <v>1291.3820380998038</v>
      </c>
      <c r="J126" s="226">
        <v>1178.8015286210318</v>
      </c>
      <c r="K126" s="226">
        <v>1089.1862200314424</v>
      </c>
      <c r="M126" s="230">
        <v>4383.2808803575035</v>
      </c>
      <c r="N126" s="231">
        <v>3007.288142280092</v>
      </c>
      <c r="O126" s="232">
        <v>2320.4816524051621</v>
      </c>
      <c r="P126" s="226">
        <v>1904.7541299085642</v>
      </c>
      <c r="Q126" s="226">
        <v>1631.3855922594159</v>
      </c>
      <c r="R126" s="226">
        <v>1436.7736217944948</v>
      </c>
      <c r="S126" s="226">
        <v>1291.3820380998038</v>
      </c>
      <c r="T126" s="226">
        <v>1178.8015286210318</v>
      </c>
      <c r="U126" s="226">
        <v>1089.1862200314424</v>
      </c>
      <c r="W126" s="230">
        <v>4376.151285457051</v>
      </c>
      <c r="X126" s="231">
        <v>3000.1227620487853</v>
      </c>
      <c r="Y126" s="232">
        <v>2313.2349842764856</v>
      </c>
      <c r="Z126" s="226">
        <v>1904.7541299085642</v>
      </c>
      <c r="AA126" s="226">
        <v>1631.3855922594159</v>
      </c>
      <c r="AB126" s="226">
        <v>1436.7736217944948</v>
      </c>
      <c r="AC126" s="226">
        <v>1291.3820380998038</v>
      </c>
      <c r="AD126" s="226">
        <v>1178.8015286210318</v>
      </c>
      <c r="AE126" s="226">
        <v>1089.1862200314424</v>
      </c>
    </row>
    <row r="127" spans="2:31" x14ac:dyDescent="0.2">
      <c r="B127" s="225">
        <v>100000</v>
      </c>
      <c r="C127" s="230">
        <v>4425.3051853487077</v>
      </c>
      <c r="D127" s="231">
        <v>3035.4018576640974</v>
      </c>
      <c r="E127" s="232">
        <v>2341.6318947660943</v>
      </c>
      <c r="F127" s="226">
        <v>1923.9940706147115</v>
      </c>
      <c r="G127" s="226">
        <v>1647.8642346054708</v>
      </c>
      <c r="H127" s="226">
        <v>1451.286486661106</v>
      </c>
      <c r="I127" s="226">
        <v>1304.4263011109131</v>
      </c>
      <c r="J127" s="226">
        <v>1190.7086147687189</v>
      </c>
      <c r="K127" s="226">
        <v>1100.188101041861</v>
      </c>
      <c r="M127" s="230">
        <v>4427.5564448055593</v>
      </c>
      <c r="N127" s="231">
        <v>3037.664790181911</v>
      </c>
      <c r="O127" s="232">
        <v>2343.920861015315</v>
      </c>
      <c r="P127" s="226">
        <v>1923.9940706147115</v>
      </c>
      <c r="Q127" s="226">
        <v>1647.8642346054708</v>
      </c>
      <c r="R127" s="226">
        <v>1451.286486661106</v>
      </c>
      <c r="S127" s="226">
        <v>1304.4263011109131</v>
      </c>
      <c r="T127" s="226">
        <v>1190.7086147687189</v>
      </c>
      <c r="U127" s="226">
        <v>1100.188101041861</v>
      </c>
      <c r="W127" s="230">
        <v>4420.3548337950006</v>
      </c>
      <c r="X127" s="231">
        <v>3030.4270323725104</v>
      </c>
      <c r="Y127" s="232">
        <v>2336.6009942186724</v>
      </c>
      <c r="Z127" s="226">
        <v>1923.9940706147115</v>
      </c>
      <c r="AA127" s="226">
        <v>1647.8642346054708</v>
      </c>
      <c r="AB127" s="226">
        <v>1451.286486661106</v>
      </c>
      <c r="AC127" s="226">
        <v>1304.4263011109131</v>
      </c>
      <c r="AD127" s="226">
        <v>1190.7086147687189</v>
      </c>
      <c r="AE127" s="226">
        <v>1100.188101041861</v>
      </c>
    </row>
    <row r="128" spans="2:31" hidden="1" x14ac:dyDescent="0.2">
      <c r="B128" s="225">
        <v>101000</v>
      </c>
      <c r="C128" s="230">
        <v>4469.5582372021945</v>
      </c>
      <c r="D128" s="231">
        <v>3065.7558762407389</v>
      </c>
      <c r="E128" s="232">
        <v>2365.0482137137551</v>
      </c>
      <c r="F128" s="226">
        <v>1943.2340113208586</v>
      </c>
      <c r="G128" s="226">
        <v>1664.3428769515251</v>
      </c>
      <c r="H128" s="226">
        <v>1465.7993515277169</v>
      </c>
      <c r="I128" s="226">
        <v>1317.4705641220221</v>
      </c>
      <c r="J128" s="226">
        <v>1202.615700916406</v>
      </c>
      <c r="K128" s="226">
        <v>1111.1899820522797</v>
      </c>
      <c r="M128" s="230">
        <v>4471.8320092536151</v>
      </c>
      <c r="N128" s="231">
        <v>3068.0414380837306</v>
      </c>
      <c r="O128" s="232">
        <v>2367.3600696254684</v>
      </c>
      <c r="P128" s="226">
        <v>1943.2340113208586</v>
      </c>
      <c r="Q128" s="226">
        <v>1664.3428769515251</v>
      </c>
      <c r="R128" s="226">
        <v>1465.7993515277169</v>
      </c>
      <c r="S128" s="226">
        <v>1317.4705641220221</v>
      </c>
      <c r="T128" s="226">
        <v>1202.615700916406</v>
      </c>
      <c r="U128" s="226">
        <v>1111.1899820522797</v>
      </c>
      <c r="W128" s="230">
        <v>4464.5583821329501</v>
      </c>
      <c r="X128" s="231">
        <v>3060.7313026962352</v>
      </c>
      <c r="Y128" s="232">
        <v>2359.9670041608592</v>
      </c>
      <c r="Z128" s="226">
        <v>1943.2340113208586</v>
      </c>
      <c r="AA128" s="226">
        <v>1664.3428769515251</v>
      </c>
      <c r="AB128" s="226">
        <v>1465.7993515277169</v>
      </c>
      <c r="AC128" s="226">
        <v>1317.4705641220221</v>
      </c>
      <c r="AD128" s="226">
        <v>1202.615700916406</v>
      </c>
      <c r="AE128" s="226">
        <v>1111.1899820522797</v>
      </c>
    </row>
    <row r="129" spans="2:31" hidden="1" x14ac:dyDescent="0.2">
      <c r="B129" s="225">
        <v>102000</v>
      </c>
      <c r="C129" s="230">
        <v>4513.8112890556813</v>
      </c>
      <c r="D129" s="231">
        <v>3096.1098948173799</v>
      </c>
      <c r="E129" s="232">
        <v>2388.4645326614159</v>
      </c>
      <c r="F129" s="226">
        <v>1962.4739520270057</v>
      </c>
      <c r="G129" s="226">
        <v>1680.8215192975799</v>
      </c>
      <c r="H129" s="226">
        <v>1480.3122163943281</v>
      </c>
      <c r="I129" s="226">
        <v>1330.5148271331311</v>
      </c>
      <c r="J129" s="226">
        <v>1214.5227870640933</v>
      </c>
      <c r="K129" s="226">
        <v>1122.1918630626983</v>
      </c>
      <c r="M129" s="230">
        <v>4516.1075737016708</v>
      </c>
      <c r="N129" s="231">
        <v>3098.4180859855492</v>
      </c>
      <c r="O129" s="232">
        <v>2390.7992782356214</v>
      </c>
      <c r="P129" s="226">
        <v>1962.4739520270057</v>
      </c>
      <c r="Q129" s="226">
        <v>1680.8215192975799</v>
      </c>
      <c r="R129" s="226">
        <v>1480.3122163943281</v>
      </c>
      <c r="S129" s="226">
        <v>1330.5148271331311</v>
      </c>
      <c r="T129" s="226">
        <v>1214.5227870640933</v>
      </c>
      <c r="U129" s="226">
        <v>1122.1918630626983</v>
      </c>
      <c r="W129" s="230">
        <v>4508.7619304709006</v>
      </c>
      <c r="X129" s="231">
        <v>3091.0355730199608</v>
      </c>
      <c r="Y129" s="232">
        <v>2383.3330141030456</v>
      </c>
      <c r="Z129" s="226">
        <v>1962.4739520270057</v>
      </c>
      <c r="AA129" s="226">
        <v>1680.8215192975799</v>
      </c>
      <c r="AB129" s="226">
        <v>1480.3122163943281</v>
      </c>
      <c r="AC129" s="226">
        <v>1330.5148271331311</v>
      </c>
      <c r="AD129" s="226">
        <v>1214.5227870640933</v>
      </c>
      <c r="AE129" s="226">
        <v>1122.1918630626983</v>
      </c>
    </row>
    <row r="130" spans="2:31" hidden="1" x14ac:dyDescent="0.2">
      <c r="B130" s="225">
        <v>103000</v>
      </c>
      <c r="C130" s="230">
        <v>4558.064340909169</v>
      </c>
      <c r="D130" s="231">
        <v>3126.4639133940209</v>
      </c>
      <c r="E130" s="232">
        <v>2411.8808516090771</v>
      </c>
      <c r="F130" s="226">
        <v>1981.7138927331528</v>
      </c>
      <c r="G130" s="226">
        <v>1697.3001616436347</v>
      </c>
      <c r="H130" s="226">
        <v>1494.825081260939</v>
      </c>
      <c r="I130" s="226">
        <v>1343.5590901442404</v>
      </c>
      <c r="J130" s="226">
        <v>1226.4298732117804</v>
      </c>
      <c r="K130" s="226">
        <v>1133.1937440731169</v>
      </c>
      <c r="M130" s="230">
        <v>4560.3831381497257</v>
      </c>
      <c r="N130" s="231">
        <v>3128.7947338873682</v>
      </c>
      <c r="O130" s="232">
        <v>2414.2384868457748</v>
      </c>
      <c r="P130" s="226">
        <v>1981.7138927331528</v>
      </c>
      <c r="Q130" s="226">
        <v>1697.3001616436347</v>
      </c>
      <c r="R130" s="226">
        <v>1494.825081260939</v>
      </c>
      <c r="S130" s="226">
        <v>1343.5590901442404</v>
      </c>
      <c r="T130" s="226">
        <v>1226.4298732117804</v>
      </c>
      <c r="U130" s="226">
        <v>1133.1937440731169</v>
      </c>
      <c r="W130" s="230">
        <v>4552.965478808851</v>
      </c>
      <c r="X130" s="231">
        <v>3121.3398433436855</v>
      </c>
      <c r="Y130" s="232">
        <v>2406.6990240452324</v>
      </c>
      <c r="Z130" s="226">
        <v>1981.7138927331528</v>
      </c>
      <c r="AA130" s="226">
        <v>1697.3001616436347</v>
      </c>
      <c r="AB130" s="226">
        <v>1494.825081260939</v>
      </c>
      <c r="AC130" s="226">
        <v>1343.5590901442404</v>
      </c>
      <c r="AD130" s="226">
        <v>1226.4298732117804</v>
      </c>
      <c r="AE130" s="226">
        <v>1133.1937440731169</v>
      </c>
    </row>
    <row r="131" spans="2:31" hidden="1" x14ac:dyDescent="0.2">
      <c r="B131" s="225">
        <v>104000</v>
      </c>
      <c r="C131" s="230">
        <v>4602.3173927626558</v>
      </c>
      <c r="D131" s="231">
        <v>3156.8179319706619</v>
      </c>
      <c r="E131" s="232">
        <v>2435.2971705567379</v>
      </c>
      <c r="F131" s="226">
        <v>2000.9538334392998</v>
      </c>
      <c r="G131" s="226">
        <v>1713.7788039896893</v>
      </c>
      <c r="H131" s="226">
        <v>1509.3379461275504</v>
      </c>
      <c r="I131" s="226">
        <v>1356.6033531553494</v>
      </c>
      <c r="J131" s="226">
        <v>1238.3369593594678</v>
      </c>
      <c r="K131" s="226">
        <v>1144.1956250835356</v>
      </c>
      <c r="M131" s="230">
        <v>4604.6587025977815</v>
      </c>
      <c r="N131" s="231">
        <v>3159.1713817891878</v>
      </c>
      <c r="O131" s="232">
        <v>2437.6776954559277</v>
      </c>
      <c r="P131" s="226">
        <v>2000.9538334392998</v>
      </c>
      <c r="Q131" s="226">
        <v>1713.7788039896893</v>
      </c>
      <c r="R131" s="226">
        <v>1509.3379461275504</v>
      </c>
      <c r="S131" s="226">
        <v>1356.6033531553494</v>
      </c>
      <c r="T131" s="226">
        <v>1238.3369593594678</v>
      </c>
      <c r="U131" s="226">
        <v>1144.1956250835356</v>
      </c>
      <c r="W131" s="230">
        <v>4597.1690271468005</v>
      </c>
      <c r="X131" s="231">
        <v>3151.6441136674107</v>
      </c>
      <c r="Y131" s="232">
        <v>2430.0650339874192</v>
      </c>
      <c r="Z131" s="226">
        <v>2000.9538334392998</v>
      </c>
      <c r="AA131" s="226">
        <v>1713.7788039896893</v>
      </c>
      <c r="AB131" s="226">
        <v>1509.3379461275504</v>
      </c>
      <c r="AC131" s="226">
        <v>1356.6033531553494</v>
      </c>
      <c r="AD131" s="226">
        <v>1238.3369593594678</v>
      </c>
      <c r="AE131" s="226">
        <v>1144.1956250835356</v>
      </c>
    </row>
    <row r="132" spans="2:31" hidden="1" x14ac:dyDescent="0.2">
      <c r="B132" s="225">
        <v>105000</v>
      </c>
      <c r="C132" s="230">
        <v>4646.5704446161426</v>
      </c>
      <c r="D132" s="231">
        <v>3187.1719505473025</v>
      </c>
      <c r="E132" s="232">
        <v>2458.7134895043991</v>
      </c>
      <c r="F132" s="226">
        <v>2020.1937741454472</v>
      </c>
      <c r="G132" s="226">
        <v>1730.2574463357441</v>
      </c>
      <c r="H132" s="226">
        <v>1523.8508109941613</v>
      </c>
      <c r="I132" s="226">
        <v>1369.6476161664586</v>
      </c>
      <c r="J132" s="226">
        <v>1250.2440455071549</v>
      </c>
      <c r="K132" s="226">
        <v>1155.197506093954</v>
      </c>
      <c r="M132" s="230">
        <v>4648.9342670458373</v>
      </c>
      <c r="N132" s="231">
        <v>3189.5480296910068</v>
      </c>
      <c r="O132" s="232">
        <v>2461.1169040660807</v>
      </c>
      <c r="P132" s="226">
        <v>2020.1937741454472</v>
      </c>
      <c r="Q132" s="226">
        <v>1730.2574463357441</v>
      </c>
      <c r="R132" s="226">
        <v>1523.8508109941613</v>
      </c>
      <c r="S132" s="226">
        <v>1369.6476161664586</v>
      </c>
      <c r="T132" s="226">
        <v>1250.2440455071549</v>
      </c>
      <c r="U132" s="226">
        <v>1155.197506093954</v>
      </c>
      <c r="W132" s="230">
        <v>4641.372575484751</v>
      </c>
      <c r="X132" s="231">
        <v>3181.9483839911354</v>
      </c>
      <c r="Y132" s="232">
        <v>2453.4310439296059</v>
      </c>
      <c r="Z132" s="226">
        <v>2020.1937741454472</v>
      </c>
      <c r="AA132" s="226">
        <v>1730.2574463357441</v>
      </c>
      <c r="AB132" s="226">
        <v>1523.8508109941613</v>
      </c>
      <c r="AC132" s="226">
        <v>1369.6476161664586</v>
      </c>
      <c r="AD132" s="226">
        <v>1250.2440455071549</v>
      </c>
      <c r="AE132" s="226">
        <v>1155.197506093954</v>
      </c>
    </row>
    <row r="133" spans="2:31" hidden="1" x14ac:dyDescent="0.2">
      <c r="B133" s="225">
        <v>106000</v>
      </c>
      <c r="C133" s="230">
        <v>4690.8234964696294</v>
      </c>
      <c r="D133" s="231">
        <v>3217.5259691239435</v>
      </c>
      <c r="E133" s="232">
        <v>2482.1298084520599</v>
      </c>
      <c r="F133" s="226">
        <v>2039.4337148515942</v>
      </c>
      <c r="G133" s="226">
        <v>1746.7360886817989</v>
      </c>
      <c r="H133" s="226">
        <v>1538.3636758607724</v>
      </c>
      <c r="I133" s="226">
        <v>1382.6918791775679</v>
      </c>
      <c r="J133" s="226">
        <v>1262.1511316548419</v>
      </c>
      <c r="K133" s="226">
        <v>1166.1993871043728</v>
      </c>
      <c r="M133" s="230">
        <v>4693.2098314938921</v>
      </c>
      <c r="N133" s="231">
        <v>3219.9246775928254</v>
      </c>
      <c r="O133" s="232">
        <v>2484.5561126762341</v>
      </c>
      <c r="P133" s="226">
        <v>2039.4337148515942</v>
      </c>
      <c r="Q133" s="226">
        <v>1746.7360886817989</v>
      </c>
      <c r="R133" s="226">
        <v>1538.3636758607724</v>
      </c>
      <c r="S133" s="226">
        <v>1382.6918791775679</v>
      </c>
      <c r="T133" s="226">
        <v>1262.1511316548419</v>
      </c>
      <c r="U133" s="226">
        <v>1166.1993871043728</v>
      </c>
      <c r="W133" s="230">
        <v>4685.5761238227005</v>
      </c>
      <c r="X133" s="231">
        <v>3212.252654314861</v>
      </c>
      <c r="Y133" s="232">
        <v>2476.7970538717927</v>
      </c>
      <c r="Z133" s="226">
        <v>2039.4337148515942</v>
      </c>
      <c r="AA133" s="226">
        <v>1746.7360886817989</v>
      </c>
      <c r="AB133" s="226">
        <v>1538.3636758607724</v>
      </c>
      <c r="AC133" s="226">
        <v>1382.6918791775679</v>
      </c>
      <c r="AD133" s="226">
        <v>1262.1511316548419</v>
      </c>
      <c r="AE133" s="226">
        <v>1166.1993871043728</v>
      </c>
    </row>
    <row r="134" spans="2:31" hidden="1" x14ac:dyDescent="0.2">
      <c r="B134" s="225">
        <v>107000</v>
      </c>
      <c r="C134" s="230">
        <v>4735.0765483231162</v>
      </c>
      <c r="D134" s="231">
        <v>3247.8799877005845</v>
      </c>
      <c r="E134" s="232">
        <v>2505.5461273997207</v>
      </c>
      <c r="F134" s="226">
        <v>2058.6736555577413</v>
      </c>
      <c r="G134" s="226">
        <v>1763.2147310278535</v>
      </c>
      <c r="H134" s="226">
        <v>1552.8765407273834</v>
      </c>
      <c r="I134" s="226">
        <v>1395.7361421886767</v>
      </c>
      <c r="J134" s="226">
        <v>1274.0582178025293</v>
      </c>
      <c r="K134" s="226">
        <v>1177.2012681147914</v>
      </c>
      <c r="M134" s="230">
        <v>4737.4853959419488</v>
      </c>
      <c r="N134" s="231">
        <v>3250.301325494645</v>
      </c>
      <c r="O134" s="232">
        <v>2507.9953212863875</v>
      </c>
      <c r="P134" s="226">
        <v>2058.6736555577413</v>
      </c>
      <c r="Q134" s="226">
        <v>1763.2147310278535</v>
      </c>
      <c r="R134" s="226">
        <v>1552.8765407273834</v>
      </c>
      <c r="S134" s="226">
        <v>1395.7361421886767</v>
      </c>
      <c r="T134" s="226">
        <v>1274.0582178025293</v>
      </c>
      <c r="U134" s="226">
        <v>1177.2012681147914</v>
      </c>
      <c r="W134" s="230">
        <v>4729.7796721606501</v>
      </c>
      <c r="X134" s="231">
        <v>3242.5569246385858</v>
      </c>
      <c r="Y134" s="232">
        <v>2500.1630638139795</v>
      </c>
      <c r="Z134" s="226">
        <v>2058.6736555577413</v>
      </c>
      <c r="AA134" s="226">
        <v>1763.2147310278535</v>
      </c>
      <c r="AB134" s="226">
        <v>1552.8765407273834</v>
      </c>
      <c r="AC134" s="226">
        <v>1395.7361421886767</v>
      </c>
      <c r="AD134" s="226">
        <v>1274.0582178025293</v>
      </c>
      <c r="AE134" s="226">
        <v>1177.2012681147914</v>
      </c>
    </row>
    <row r="135" spans="2:31" hidden="1" x14ac:dyDescent="0.2">
      <c r="B135" s="225">
        <v>108000</v>
      </c>
      <c r="C135" s="230">
        <v>4779.3296001766039</v>
      </c>
      <c r="D135" s="231">
        <v>3278.2340062772255</v>
      </c>
      <c r="E135" s="232">
        <v>2528.962446347382</v>
      </c>
      <c r="F135" s="226">
        <v>2077.9135962638884</v>
      </c>
      <c r="G135" s="226">
        <v>1779.6933733739083</v>
      </c>
      <c r="H135" s="226">
        <v>1567.3894055939945</v>
      </c>
      <c r="I135" s="226">
        <v>1408.7804051997859</v>
      </c>
      <c r="J135" s="226">
        <v>1285.9653039502164</v>
      </c>
      <c r="K135" s="226">
        <v>1188.2031491252098</v>
      </c>
      <c r="M135" s="230">
        <v>4781.7609603900037</v>
      </c>
      <c r="N135" s="231">
        <v>3280.677973396464</v>
      </c>
      <c r="O135" s="232">
        <v>2531.4345298965404</v>
      </c>
      <c r="P135" s="226">
        <v>2077.9135962638884</v>
      </c>
      <c r="Q135" s="226">
        <v>1779.6933733739083</v>
      </c>
      <c r="R135" s="226">
        <v>1567.3894055939945</v>
      </c>
      <c r="S135" s="226">
        <v>1408.7804051997859</v>
      </c>
      <c r="T135" s="226">
        <v>1285.9653039502164</v>
      </c>
      <c r="U135" s="226">
        <v>1188.2031491252098</v>
      </c>
      <c r="W135" s="230">
        <v>4773.9832204986005</v>
      </c>
      <c r="X135" s="231">
        <v>3272.8611949623109</v>
      </c>
      <c r="Y135" s="232">
        <v>2523.5290737561659</v>
      </c>
      <c r="Z135" s="226">
        <v>2077.9135962638884</v>
      </c>
      <c r="AA135" s="226">
        <v>1779.6933733739083</v>
      </c>
      <c r="AB135" s="226">
        <v>1567.3894055939945</v>
      </c>
      <c r="AC135" s="226">
        <v>1408.7804051997859</v>
      </c>
      <c r="AD135" s="226">
        <v>1285.9653039502164</v>
      </c>
      <c r="AE135" s="226">
        <v>1188.2031491252098</v>
      </c>
    </row>
    <row r="136" spans="2:31" hidden="1" x14ac:dyDescent="0.2">
      <c r="B136" s="225">
        <v>109000</v>
      </c>
      <c r="C136" s="230">
        <v>4823.5826520300907</v>
      </c>
      <c r="D136" s="231">
        <v>3308.588024853867</v>
      </c>
      <c r="E136" s="232">
        <v>2552.3787652950427</v>
      </c>
      <c r="F136" s="226">
        <v>2097.1535369700355</v>
      </c>
      <c r="G136" s="226">
        <v>1796.1720157199632</v>
      </c>
      <c r="H136" s="226">
        <v>1581.9022704606055</v>
      </c>
      <c r="I136" s="226">
        <v>1421.8246682108952</v>
      </c>
      <c r="J136" s="226">
        <v>1297.8723900979035</v>
      </c>
      <c r="K136" s="226">
        <v>1199.2050301356287</v>
      </c>
      <c r="M136" s="230">
        <v>4826.0365248380594</v>
      </c>
      <c r="N136" s="231">
        <v>3311.0546212982827</v>
      </c>
      <c r="O136" s="232">
        <v>2554.8737385066934</v>
      </c>
      <c r="P136" s="226">
        <v>2097.1535369700355</v>
      </c>
      <c r="Q136" s="226">
        <v>1796.1720157199632</v>
      </c>
      <c r="R136" s="226">
        <v>1581.9022704606055</v>
      </c>
      <c r="S136" s="226">
        <v>1421.8246682108952</v>
      </c>
      <c r="T136" s="226">
        <v>1297.8723900979035</v>
      </c>
      <c r="U136" s="226">
        <v>1199.2050301356287</v>
      </c>
      <c r="W136" s="230">
        <v>4818.1867688365501</v>
      </c>
      <c r="X136" s="231">
        <v>3303.1654652860361</v>
      </c>
      <c r="Y136" s="232">
        <v>2546.8950836983527</v>
      </c>
      <c r="Z136" s="226">
        <v>2097.1535369700355</v>
      </c>
      <c r="AA136" s="226">
        <v>1796.1720157199632</v>
      </c>
      <c r="AB136" s="226">
        <v>1581.9022704606055</v>
      </c>
      <c r="AC136" s="226">
        <v>1421.8246682108952</v>
      </c>
      <c r="AD136" s="226">
        <v>1297.8723900979035</v>
      </c>
      <c r="AE136" s="226">
        <v>1199.2050301356287</v>
      </c>
    </row>
    <row r="137" spans="2:31" hidden="1" x14ac:dyDescent="0.2">
      <c r="B137" s="225">
        <v>110000</v>
      </c>
      <c r="C137" s="230">
        <v>4867.8357038835784</v>
      </c>
      <c r="D137" s="231">
        <v>3338.9420434305075</v>
      </c>
      <c r="E137" s="232">
        <v>2575.795084242704</v>
      </c>
      <c r="F137" s="226">
        <v>2116.393477676183</v>
      </c>
      <c r="G137" s="226">
        <v>1812.6506580660177</v>
      </c>
      <c r="H137" s="226">
        <v>1596.4151353272166</v>
      </c>
      <c r="I137" s="226">
        <v>1434.8689312220042</v>
      </c>
      <c r="J137" s="226">
        <v>1309.7794762455908</v>
      </c>
      <c r="K137" s="226">
        <v>1210.2069111460471</v>
      </c>
      <c r="M137" s="230">
        <v>4870.3120892861152</v>
      </c>
      <c r="N137" s="231">
        <v>3341.4312692001022</v>
      </c>
      <c r="O137" s="232">
        <v>2578.3129471168463</v>
      </c>
      <c r="P137" s="226">
        <v>2116.393477676183</v>
      </c>
      <c r="Q137" s="226">
        <v>1812.6506580660177</v>
      </c>
      <c r="R137" s="226">
        <v>1596.4151353272166</v>
      </c>
      <c r="S137" s="226">
        <v>1434.8689312220042</v>
      </c>
      <c r="T137" s="226">
        <v>1309.7794762455908</v>
      </c>
      <c r="U137" s="226">
        <v>1210.2069111460471</v>
      </c>
      <c r="W137" s="230">
        <v>4862.3903171745005</v>
      </c>
      <c r="X137" s="231">
        <v>3333.4697356097613</v>
      </c>
      <c r="Y137" s="232">
        <v>2570.2610936405395</v>
      </c>
      <c r="Z137" s="226">
        <v>2116.393477676183</v>
      </c>
      <c r="AA137" s="226">
        <v>1812.6506580660177</v>
      </c>
      <c r="AB137" s="226">
        <v>1596.4151353272166</v>
      </c>
      <c r="AC137" s="226">
        <v>1434.8689312220042</v>
      </c>
      <c r="AD137" s="226">
        <v>1309.7794762455908</v>
      </c>
      <c r="AE137" s="226">
        <v>1210.2069111460471</v>
      </c>
    </row>
    <row r="138" spans="2:31" hidden="1" x14ac:dyDescent="0.2">
      <c r="B138" s="225">
        <v>111000</v>
      </c>
      <c r="C138" s="230">
        <v>4912.0887557370652</v>
      </c>
      <c r="D138" s="231">
        <v>3369.2960620071485</v>
      </c>
      <c r="E138" s="232">
        <v>2599.2114031903648</v>
      </c>
      <c r="F138" s="226">
        <v>2135.6334183823301</v>
      </c>
      <c r="G138" s="226">
        <v>1829.1293004120726</v>
      </c>
      <c r="H138" s="226">
        <v>1610.9280001938275</v>
      </c>
      <c r="I138" s="226">
        <v>1447.9131942331135</v>
      </c>
      <c r="J138" s="226">
        <v>1321.6865623932779</v>
      </c>
      <c r="K138" s="226">
        <v>1221.2087921564657</v>
      </c>
      <c r="M138" s="230">
        <v>4914.587653734171</v>
      </c>
      <c r="N138" s="231">
        <v>3371.8079171019212</v>
      </c>
      <c r="O138" s="232">
        <v>2601.7521557269997</v>
      </c>
      <c r="P138" s="226">
        <v>2135.6334183823301</v>
      </c>
      <c r="Q138" s="226">
        <v>1829.1293004120726</v>
      </c>
      <c r="R138" s="226">
        <v>1610.9280001938275</v>
      </c>
      <c r="S138" s="226">
        <v>1447.9131942331135</v>
      </c>
      <c r="T138" s="226">
        <v>1321.6865623932779</v>
      </c>
      <c r="U138" s="226">
        <v>1221.2087921564657</v>
      </c>
      <c r="W138" s="230">
        <v>4906.593865512451</v>
      </c>
      <c r="X138" s="231">
        <v>3363.7740059334865</v>
      </c>
      <c r="Y138" s="232">
        <v>2593.6271035827262</v>
      </c>
      <c r="Z138" s="226">
        <v>2135.6334183823301</v>
      </c>
      <c r="AA138" s="226">
        <v>1829.1293004120726</v>
      </c>
      <c r="AB138" s="226">
        <v>1610.9280001938275</v>
      </c>
      <c r="AC138" s="226">
        <v>1447.9131942331135</v>
      </c>
      <c r="AD138" s="226">
        <v>1321.6865623932779</v>
      </c>
      <c r="AE138" s="226">
        <v>1221.2087921564657</v>
      </c>
    </row>
    <row r="139" spans="2:31" hidden="1" x14ac:dyDescent="0.2">
      <c r="B139" s="225">
        <v>112000</v>
      </c>
      <c r="C139" s="230">
        <v>4956.341807590552</v>
      </c>
      <c r="D139" s="231">
        <v>3399.6500805837895</v>
      </c>
      <c r="E139" s="232">
        <v>2622.6277221380255</v>
      </c>
      <c r="F139" s="226">
        <v>2154.8733590884767</v>
      </c>
      <c r="G139" s="226">
        <v>1845.6079427581274</v>
      </c>
      <c r="H139" s="226">
        <v>1625.4408650604387</v>
      </c>
      <c r="I139" s="226">
        <v>1460.9574572442225</v>
      </c>
      <c r="J139" s="226">
        <v>1333.593648540965</v>
      </c>
      <c r="K139" s="226">
        <v>1232.2106731668844</v>
      </c>
      <c r="M139" s="230">
        <v>4958.8632181822259</v>
      </c>
      <c r="N139" s="231">
        <v>3402.1845650037408</v>
      </c>
      <c r="O139" s="232">
        <v>2625.1913643371531</v>
      </c>
      <c r="P139" s="226">
        <v>2154.8733590884767</v>
      </c>
      <c r="Q139" s="226">
        <v>1845.6079427581274</v>
      </c>
      <c r="R139" s="226">
        <v>1625.4408650604387</v>
      </c>
      <c r="S139" s="226">
        <v>1460.9574572442225</v>
      </c>
      <c r="T139" s="226">
        <v>1333.593648540965</v>
      </c>
      <c r="U139" s="226">
        <v>1232.2106731668844</v>
      </c>
      <c r="W139" s="230">
        <v>4950.7974138504005</v>
      </c>
      <c r="X139" s="231">
        <v>3394.0782762572117</v>
      </c>
      <c r="Y139" s="232">
        <v>2616.993113524913</v>
      </c>
      <c r="Z139" s="226">
        <v>2154.8733590884767</v>
      </c>
      <c r="AA139" s="226">
        <v>1845.6079427581274</v>
      </c>
      <c r="AB139" s="226">
        <v>1625.4408650604387</v>
      </c>
      <c r="AC139" s="226">
        <v>1460.9574572442225</v>
      </c>
      <c r="AD139" s="226">
        <v>1333.593648540965</v>
      </c>
      <c r="AE139" s="226">
        <v>1232.2106731668844</v>
      </c>
    </row>
    <row r="140" spans="2:31" hidden="1" x14ac:dyDescent="0.2">
      <c r="B140" s="225">
        <v>113000</v>
      </c>
      <c r="C140" s="230">
        <v>5000.5948594440397</v>
      </c>
      <c r="D140" s="231">
        <v>3430.0040991604305</v>
      </c>
      <c r="E140" s="232">
        <v>2646.0440410856868</v>
      </c>
      <c r="F140" s="226">
        <v>2174.1132997946238</v>
      </c>
      <c r="G140" s="226">
        <v>1862.0865851041817</v>
      </c>
      <c r="H140" s="226">
        <v>1639.9537299270496</v>
      </c>
      <c r="I140" s="226">
        <v>1474.0017202553315</v>
      </c>
      <c r="J140" s="226">
        <v>1345.5007346886525</v>
      </c>
      <c r="K140" s="226">
        <v>1243.212554177303</v>
      </c>
      <c r="M140" s="230">
        <v>5003.1387826302816</v>
      </c>
      <c r="N140" s="231">
        <v>3432.5612129055594</v>
      </c>
      <c r="O140" s="232">
        <v>2648.6305729473061</v>
      </c>
      <c r="P140" s="226">
        <v>2174.1132997946238</v>
      </c>
      <c r="Q140" s="226">
        <v>1862.0865851041817</v>
      </c>
      <c r="R140" s="226">
        <v>1639.9537299270496</v>
      </c>
      <c r="S140" s="226">
        <v>1474.0017202553315</v>
      </c>
      <c r="T140" s="226">
        <v>1345.5007346886525</v>
      </c>
      <c r="U140" s="226">
        <v>1243.212554177303</v>
      </c>
      <c r="W140" s="230">
        <v>4995.000962188351</v>
      </c>
      <c r="X140" s="231">
        <v>3424.3825465809368</v>
      </c>
      <c r="Y140" s="232">
        <v>2640.3591234670998</v>
      </c>
      <c r="Z140" s="226">
        <v>2174.1132997946238</v>
      </c>
      <c r="AA140" s="226">
        <v>1862.0865851041817</v>
      </c>
      <c r="AB140" s="226">
        <v>1639.9537299270496</v>
      </c>
      <c r="AC140" s="226">
        <v>1474.0017202553315</v>
      </c>
      <c r="AD140" s="226">
        <v>1345.5007346886525</v>
      </c>
      <c r="AE140" s="226">
        <v>1243.212554177303</v>
      </c>
    </row>
    <row r="141" spans="2:31" hidden="1" x14ac:dyDescent="0.2">
      <c r="B141" s="225">
        <v>114000</v>
      </c>
      <c r="C141" s="230">
        <v>5044.8479112975265</v>
      </c>
      <c r="D141" s="231">
        <v>3460.3581177370716</v>
      </c>
      <c r="E141" s="232">
        <v>2669.4603600333476</v>
      </c>
      <c r="F141" s="226">
        <v>2193.3532405007709</v>
      </c>
      <c r="G141" s="226">
        <v>1878.5652274502365</v>
      </c>
      <c r="H141" s="226">
        <v>1654.466594793661</v>
      </c>
      <c r="I141" s="226">
        <v>1487.0459832664408</v>
      </c>
      <c r="J141" s="226">
        <v>1357.4078208363396</v>
      </c>
      <c r="K141" s="226">
        <v>1254.2144351877216</v>
      </c>
      <c r="M141" s="230">
        <v>5047.4143470783374</v>
      </c>
      <c r="N141" s="231">
        <v>3462.9378608073785</v>
      </c>
      <c r="O141" s="232">
        <v>2672.0697815574595</v>
      </c>
      <c r="P141" s="226">
        <v>2193.3532405007709</v>
      </c>
      <c r="Q141" s="226">
        <v>1878.5652274502365</v>
      </c>
      <c r="R141" s="226">
        <v>1654.466594793661</v>
      </c>
      <c r="S141" s="226">
        <v>1487.0459832664408</v>
      </c>
      <c r="T141" s="226">
        <v>1357.4078208363396</v>
      </c>
      <c r="U141" s="226">
        <v>1254.2144351877216</v>
      </c>
      <c r="W141" s="230">
        <v>5039.2045105263005</v>
      </c>
      <c r="X141" s="231">
        <v>3454.6868169046616</v>
      </c>
      <c r="Y141" s="232">
        <v>2663.7251334092862</v>
      </c>
      <c r="Z141" s="226">
        <v>2193.3532405007709</v>
      </c>
      <c r="AA141" s="226">
        <v>1878.5652274502365</v>
      </c>
      <c r="AB141" s="226">
        <v>1654.466594793661</v>
      </c>
      <c r="AC141" s="226">
        <v>1487.0459832664408</v>
      </c>
      <c r="AD141" s="226">
        <v>1357.4078208363396</v>
      </c>
      <c r="AE141" s="226">
        <v>1254.2144351877216</v>
      </c>
    </row>
    <row r="142" spans="2:31" hidden="1" x14ac:dyDescent="0.2">
      <c r="B142" s="225">
        <v>115000</v>
      </c>
      <c r="C142" s="230">
        <v>5089.1009631510133</v>
      </c>
      <c r="D142" s="231">
        <v>3490.7121363137121</v>
      </c>
      <c r="E142" s="232">
        <v>2692.8766789810079</v>
      </c>
      <c r="F142" s="226">
        <v>2212.593181206918</v>
      </c>
      <c r="G142" s="226">
        <v>1895.0438697962911</v>
      </c>
      <c r="H142" s="226">
        <v>1668.9794596602719</v>
      </c>
      <c r="I142" s="226">
        <v>1500.09024627755</v>
      </c>
      <c r="J142" s="226">
        <v>1369.3149069840267</v>
      </c>
      <c r="K142" s="226">
        <v>1265.2163161981402</v>
      </c>
      <c r="M142" s="230">
        <v>5091.6899115263932</v>
      </c>
      <c r="N142" s="231">
        <v>3493.314508709198</v>
      </c>
      <c r="O142" s="232">
        <v>2695.508990167612</v>
      </c>
      <c r="P142" s="226">
        <v>2212.593181206918</v>
      </c>
      <c r="Q142" s="226">
        <v>1895.0438697962911</v>
      </c>
      <c r="R142" s="226">
        <v>1668.9794596602719</v>
      </c>
      <c r="S142" s="226">
        <v>1500.09024627755</v>
      </c>
      <c r="T142" s="226">
        <v>1369.3149069840267</v>
      </c>
      <c r="U142" s="226">
        <v>1265.2163161981402</v>
      </c>
      <c r="W142" s="230">
        <v>5083.4080588642501</v>
      </c>
      <c r="X142" s="231">
        <v>3484.9910872283872</v>
      </c>
      <c r="Y142" s="232">
        <v>2687.091143351473</v>
      </c>
      <c r="Z142" s="226">
        <v>2212.593181206918</v>
      </c>
      <c r="AA142" s="226">
        <v>1895.0438697962911</v>
      </c>
      <c r="AB142" s="226">
        <v>1668.9794596602719</v>
      </c>
      <c r="AC142" s="226">
        <v>1500.09024627755</v>
      </c>
      <c r="AD142" s="226">
        <v>1369.3149069840267</v>
      </c>
      <c r="AE142" s="226">
        <v>1265.2163161981402</v>
      </c>
    </row>
    <row r="143" spans="2:31" hidden="1" x14ac:dyDescent="0.2">
      <c r="B143" s="225">
        <v>116000</v>
      </c>
      <c r="C143" s="230">
        <v>5133.3540150045001</v>
      </c>
      <c r="D143" s="231">
        <v>3521.0661548903531</v>
      </c>
      <c r="E143" s="232">
        <v>2716.2929979286691</v>
      </c>
      <c r="F143" s="226">
        <v>2231.8331219130655</v>
      </c>
      <c r="G143" s="226">
        <v>1911.5225121423459</v>
      </c>
      <c r="H143" s="226">
        <v>1683.4923245268831</v>
      </c>
      <c r="I143" s="226">
        <v>1513.1345092886593</v>
      </c>
      <c r="J143" s="226">
        <v>1381.221993131714</v>
      </c>
      <c r="K143" s="226">
        <v>1276.2181972085589</v>
      </c>
      <c r="M143" s="230">
        <v>5135.965475974449</v>
      </c>
      <c r="N143" s="231">
        <v>3523.691156611017</v>
      </c>
      <c r="O143" s="232">
        <v>2718.9481987777654</v>
      </c>
      <c r="P143" s="226">
        <v>2231.8331219130655</v>
      </c>
      <c r="Q143" s="226">
        <v>1911.5225121423459</v>
      </c>
      <c r="R143" s="226">
        <v>1683.4923245268831</v>
      </c>
      <c r="S143" s="226">
        <v>1513.1345092886593</v>
      </c>
      <c r="T143" s="226">
        <v>1381.221993131714</v>
      </c>
      <c r="U143" s="226">
        <v>1276.2181972085589</v>
      </c>
      <c r="W143" s="230">
        <v>5127.6116072022005</v>
      </c>
      <c r="X143" s="231">
        <v>3515.2953575521119</v>
      </c>
      <c r="Y143" s="232">
        <v>2710.4571532936598</v>
      </c>
      <c r="Z143" s="226">
        <v>2231.8331219130655</v>
      </c>
      <c r="AA143" s="226">
        <v>1911.5225121423459</v>
      </c>
      <c r="AB143" s="226">
        <v>1683.4923245268831</v>
      </c>
      <c r="AC143" s="226">
        <v>1513.1345092886593</v>
      </c>
      <c r="AD143" s="226">
        <v>1381.221993131714</v>
      </c>
      <c r="AE143" s="226">
        <v>1276.2181972085589</v>
      </c>
    </row>
    <row r="144" spans="2:31" hidden="1" x14ac:dyDescent="0.2">
      <c r="B144" s="225">
        <v>117000</v>
      </c>
      <c r="C144" s="230">
        <v>5177.6070668579878</v>
      </c>
      <c r="D144" s="231">
        <v>3551.4201734669941</v>
      </c>
      <c r="E144" s="232">
        <v>2739.7093168763299</v>
      </c>
      <c r="F144" s="226">
        <v>2251.0730626192126</v>
      </c>
      <c r="G144" s="226">
        <v>1928.0011544884007</v>
      </c>
      <c r="H144" s="226">
        <v>1698.005189393494</v>
      </c>
      <c r="I144" s="226">
        <v>1526.1787722997681</v>
      </c>
      <c r="J144" s="226">
        <v>1393.1290792794011</v>
      </c>
      <c r="K144" s="226">
        <v>1287.2200782189775</v>
      </c>
      <c r="M144" s="230">
        <v>5180.2410404225038</v>
      </c>
      <c r="N144" s="231">
        <v>3554.0678045128357</v>
      </c>
      <c r="O144" s="232">
        <v>2742.3874073879188</v>
      </c>
      <c r="P144" s="226">
        <v>2251.0730626192126</v>
      </c>
      <c r="Q144" s="226">
        <v>1928.0011544884007</v>
      </c>
      <c r="R144" s="226">
        <v>1698.005189393494</v>
      </c>
      <c r="S144" s="226">
        <v>1526.1787722997681</v>
      </c>
      <c r="T144" s="226">
        <v>1393.1290792794011</v>
      </c>
      <c r="U144" s="226">
        <v>1287.2200782189775</v>
      </c>
      <c r="W144" s="230">
        <v>5171.815155540151</v>
      </c>
      <c r="X144" s="231">
        <v>3545.5996278758371</v>
      </c>
      <c r="Y144" s="232">
        <v>2733.8231632358466</v>
      </c>
      <c r="Z144" s="226">
        <v>2251.0730626192126</v>
      </c>
      <c r="AA144" s="226">
        <v>1928.0011544884007</v>
      </c>
      <c r="AB144" s="226">
        <v>1698.005189393494</v>
      </c>
      <c r="AC144" s="226">
        <v>1526.1787722997681</v>
      </c>
      <c r="AD144" s="226">
        <v>1393.1290792794011</v>
      </c>
      <c r="AE144" s="226">
        <v>1287.2200782189775</v>
      </c>
    </row>
    <row r="145" spans="2:31" hidden="1" x14ac:dyDescent="0.2">
      <c r="B145" s="225">
        <v>118000</v>
      </c>
      <c r="C145" s="230">
        <v>5221.8601187114755</v>
      </c>
      <c r="D145" s="231">
        <v>3581.7741920436356</v>
      </c>
      <c r="E145" s="232">
        <v>2763.1256358239912</v>
      </c>
      <c r="F145" s="226">
        <v>2270.3130033253597</v>
      </c>
      <c r="G145" s="226">
        <v>1944.4797968344553</v>
      </c>
      <c r="H145" s="226">
        <v>1712.5180542601051</v>
      </c>
      <c r="I145" s="226">
        <v>1539.2230353108773</v>
      </c>
      <c r="J145" s="226">
        <v>1405.0361654270882</v>
      </c>
      <c r="K145" s="226">
        <v>1298.2219592293959</v>
      </c>
      <c r="M145" s="230">
        <v>5224.5166048705605</v>
      </c>
      <c r="N145" s="231">
        <v>3584.4444524146552</v>
      </c>
      <c r="O145" s="232">
        <v>2765.8266159980717</v>
      </c>
      <c r="P145" s="226">
        <v>2270.3130033253597</v>
      </c>
      <c r="Q145" s="226">
        <v>1944.4797968344553</v>
      </c>
      <c r="R145" s="226">
        <v>1712.5180542601051</v>
      </c>
      <c r="S145" s="226">
        <v>1539.2230353108773</v>
      </c>
      <c r="T145" s="226">
        <v>1405.0361654270882</v>
      </c>
      <c r="U145" s="226">
        <v>1298.2219592293959</v>
      </c>
      <c r="W145" s="230">
        <v>5216.0187038781014</v>
      </c>
      <c r="X145" s="231">
        <v>3575.9038981995618</v>
      </c>
      <c r="Y145" s="232">
        <v>2757.1891731780333</v>
      </c>
      <c r="Z145" s="226">
        <v>2270.3130033253597</v>
      </c>
      <c r="AA145" s="226">
        <v>1944.4797968344553</v>
      </c>
      <c r="AB145" s="226">
        <v>1712.5180542601051</v>
      </c>
      <c r="AC145" s="226">
        <v>1539.2230353108773</v>
      </c>
      <c r="AD145" s="226">
        <v>1405.0361654270882</v>
      </c>
      <c r="AE145" s="226">
        <v>1298.2219592293959</v>
      </c>
    </row>
    <row r="146" spans="2:31" hidden="1" x14ac:dyDescent="0.2">
      <c r="B146" s="225">
        <v>119000</v>
      </c>
      <c r="C146" s="230">
        <v>5266.1131705649614</v>
      </c>
      <c r="D146" s="231">
        <v>3612.1282106202766</v>
      </c>
      <c r="E146" s="232">
        <v>2786.5419547716519</v>
      </c>
      <c r="F146" s="226">
        <v>2289.5529440315067</v>
      </c>
      <c r="G146" s="226">
        <v>1960.9584391805101</v>
      </c>
      <c r="H146" s="226">
        <v>1727.0309191267161</v>
      </c>
      <c r="I146" s="226">
        <v>1552.2672983219863</v>
      </c>
      <c r="J146" s="226">
        <v>1416.9432515747753</v>
      </c>
      <c r="K146" s="226">
        <v>1309.2238402398148</v>
      </c>
      <c r="M146" s="230">
        <v>5268.7921693186154</v>
      </c>
      <c r="N146" s="231">
        <v>3614.8211003164743</v>
      </c>
      <c r="O146" s="232">
        <v>2789.2658246082251</v>
      </c>
      <c r="P146" s="226">
        <v>2289.5529440315067</v>
      </c>
      <c r="Q146" s="226">
        <v>1960.9584391805101</v>
      </c>
      <c r="R146" s="226">
        <v>1727.0309191267161</v>
      </c>
      <c r="S146" s="226">
        <v>1552.2672983219863</v>
      </c>
      <c r="T146" s="226">
        <v>1416.9432515747753</v>
      </c>
      <c r="U146" s="226">
        <v>1309.2238402398148</v>
      </c>
      <c r="W146" s="230">
        <v>5260.2222522160509</v>
      </c>
      <c r="X146" s="231">
        <v>3606.2081685232874</v>
      </c>
      <c r="Y146" s="232">
        <v>2780.5551831202201</v>
      </c>
      <c r="Z146" s="226">
        <v>2289.5529440315067</v>
      </c>
      <c r="AA146" s="226">
        <v>1960.9584391805101</v>
      </c>
      <c r="AB146" s="226">
        <v>1727.0309191267161</v>
      </c>
      <c r="AC146" s="226">
        <v>1552.2672983219863</v>
      </c>
      <c r="AD146" s="226">
        <v>1416.9432515747753</v>
      </c>
      <c r="AE146" s="226">
        <v>1309.2238402398148</v>
      </c>
    </row>
    <row r="147" spans="2:31" hidden="1" x14ac:dyDescent="0.2">
      <c r="B147" s="225">
        <v>120000</v>
      </c>
      <c r="C147" s="230">
        <v>5310.3662224184491</v>
      </c>
      <c r="D147" s="231">
        <v>3642.4822291969176</v>
      </c>
      <c r="E147" s="232">
        <v>2809.9582737193127</v>
      </c>
      <c r="F147" s="226">
        <v>2308.7928847376538</v>
      </c>
      <c r="G147" s="226">
        <v>1977.437081526565</v>
      </c>
      <c r="H147" s="226">
        <v>1741.5437839933272</v>
      </c>
      <c r="I147" s="226">
        <v>1565.3115613330956</v>
      </c>
      <c r="J147" s="226">
        <v>1428.8503377224627</v>
      </c>
      <c r="K147" s="226">
        <v>1320.2257212502334</v>
      </c>
      <c r="M147" s="230">
        <v>5313.0677337666712</v>
      </c>
      <c r="N147" s="231">
        <v>3645.1977482182933</v>
      </c>
      <c r="O147" s="232">
        <v>2812.7050332183785</v>
      </c>
      <c r="P147" s="226">
        <v>2308.7928847376538</v>
      </c>
      <c r="Q147" s="226">
        <v>1977.437081526565</v>
      </c>
      <c r="R147" s="226">
        <v>1741.5437839933272</v>
      </c>
      <c r="S147" s="226">
        <v>1565.3115613330956</v>
      </c>
      <c r="T147" s="226">
        <v>1428.8503377224627</v>
      </c>
      <c r="U147" s="226">
        <v>1320.2257212502334</v>
      </c>
      <c r="W147" s="230">
        <v>5304.4258005540005</v>
      </c>
      <c r="X147" s="231">
        <v>3636.5124388470122</v>
      </c>
      <c r="Y147" s="232">
        <v>2803.9211930624065</v>
      </c>
      <c r="Z147" s="226">
        <v>2308.7928847376538</v>
      </c>
      <c r="AA147" s="226">
        <v>1977.437081526565</v>
      </c>
      <c r="AB147" s="226">
        <v>1741.5437839933272</v>
      </c>
      <c r="AC147" s="226">
        <v>1565.3115613330956</v>
      </c>
      <c r="AD147" s="226">
        <v>1428.8503377224627</v>
      </c>
      <c r="AE147" s="226">
        <v>1320.2257212502334</v>
      </c>
    </row>
    <row r="148" spans="2:31" hidden="1" x14ac:dyDescent="0.2">
      <c r="B148" s="225">
        <v>121000</v>
      </c>
      <c r="C148" s="230">
        <v>5354.6192742719359</v>
      </c>
      <c r="D148" s="231">
        <v>3672.8362477735582</v>
      </c>
      <c r="E148" s="232">
        <v>2833.374592666974</v>
      </c>
      <c r="F148" s="226">
        <v>2328.0328254438009</v>
      </c>
      <c r="G148" s="226">
        <v>1993.9157238726193</v>
      </c>
      <c r="H148" s="226">
        <v>1756.0566488599382</v>
      </c>
      <c r="I148" s="226">
        <v>1578.3558243442046</v>
      </c>
      <c r="J148" s="226">
        <v>1440.75742387015</v>
      </c>
      <c r="K148" s="226">
        <v>1331.2276022606518</v>
      </c>
      <c r="M148" s="230">
        <v>5357.343298214726</v>
      </c>
      <c r="N148" s="231">
        <v>3675.5743961201124</v>
      </c>
      <c r="O148" s="232">
        <v>2836.144241828531</v>
      </c>
      <c r="P148" s="226">
        <v>2328.0328254438009</v>
      </c>
      <c r="Q148" s="226">
        <v>1993.9157238726193</v>
      </c>
      <c r="R148" s="226">
        <v>1756.0566488599382</v>
      </c>
      <c r="S148" s="226">
        <v>1578.3558243442046</v>
      </c>
      <c r="T148" s="226">
        <v>1440.75742387015</v>
      </c>
      <c r="U148" s="226">
        <v>1331.2276022606518</v>
      </c>
      <c r="W148" s="230">
        <v>5348.6293488919509</v>
      </c>
      <c r="X148" s="231">
        <v>3666.8167091707373</v>
      </c>
      <c r="Y148" s="232">
        <v>2827.2872030045933</v>
      </c>
      <c r="Z148" s="226">
        <v>2328.0328254438009</v>
      </c>
      <c r="AA148" s="226">
        <v>1993.9157238726193</v>
      </c>
      <c r="AB148" s="226">
        <v>1756.0566488599382</v>
      </c>
      <c r="AC148" s="226">
        <v>1578.3558243442046</v>
      </c>
      <c r="AD148" s="226">
        <v>1440.75742387015</v>
      </c>
      <c r="AE148" s="226">
        <v>1331.2276022606518</v>
      </c>
    </row>
    <row r="149" spans="2:31" hidden="1" x14ac:dyDescent="0.2">
      <c r="B149" s="225">
        <v>122000</v>
      </c>
      <c r="C149" s="230">
        <v>5398.8723261254227</v>
      </c>
      <c r="D149" s="231">
        <v>3703.1902663501992</v>
      </c>
      <c r="E149" s="232">
        <v>2856.7909116146348</v>
      </c>
      <c r="F149" s="226">
        <v>2347.272766149948</v>
      </c>
      <c r="G149" s="226">
        <v>2010.3943662186741</v>
      </c>
      <c r="H149" s="226">
        <v>1770.5695137265495</v>
      </c>
      <c r="I149" s="226">
        <v>1591.4000873553136</v>
      </c>
      <c r="J149" s="226">
        <v>1452.6645100178371</v>
      </c>
      <c r="K149" s="226">
        <v>1342.2294832710706</v>
      </c>
      <c r="M149" s="230">
        <v>5401.6188626627827</v>
      </c>
      <c r="N149" s="231">
        <v>3705.9510440219315</v>
      </c>
      <c r="O149" s="232">
        <v>2859.5834504386844</v>
      </c>
      <c r="P149" s="226">
        <v>2347.272766149948</v>
      </c>
      <c r="Q149" s="226">
        <v>2010.3943662186741</v>
      </c>
      <c r="R149" s="226">
        <v>1770.5695137265495</v>
      </c>
      <c r="S149" s="226">
        <v>1591.4000873553136</v>
      </c>
      <c r="T149" s="226">
        <v>1452.6645100178371</v>
      </c>
      <c r="U149" s="226">
        <v>1342.2294832710706</v>
      </c>
      <c r="W149" s="230">
        <v>5392.8328972299005</v>
      </c>
      <c r="X149" s="231">
        <v>3697.1209794944621</v>
      </c>
      <c r="Y149" s="232">
        <v>2850.6532129467801</v>
      </c>
      <c r="Z149" s="226">
        <v>2347.272766149948</v>
      </c>
      <c r="AA149" s="226">
        <v>2010.3943662186741</v>
      </c>
      <c r="AB149" s="226">
        <v>1770.5695137265495</v>
      </c>
      <c r="AC149" s="226">
        <v>1591.4000873553136</v>
      </c>
      <c r="AD149" s="226">
        <v>1452.6645100178371</v>
      </c>
      <c r="AE149" s="226">
        <v>1342.2294832710706</v>
      </c>
    </row>
    <row r="150" spans="2:31" hidden="1" x14ac:dyDescent="0.2">
      <c r="B150" s="225">
        <v>123000</v>
      </c>
      <c r="C150" s="230">
        <v>5443.1253779789104</v>
      </c>
      <c r="D150" s="231">
        <v>3733.5442849268402</v>
      </c>
      <c r="E150" s="232">
        <v>2880.207230562296</v>
      </c>
      <c r="F150" s="226">
        <v>2366.5127068560951</v>
      </c>
      <c r="G150" s="226">
        <v>2026.8730085647289</v>
      </c>
      <c r="H150" s="226">
        <v>1785.0823785931605</v>
      </c>
      <c r="I150" s="226">
        <v>1604.4443503664229</v>
      </c>
      <c r="J150" s="226">
        <v>1464.5715961655244</v>
      </c>
      <c r="K150" s="226">
        <v>1353.2313642814893</v>
      </c>
      <c r="M150" s="230">
        <v>5445.8944271108376</v>
      </c>
      <c r="N150" s="231">
        <v>3736.3276919237505</v>
      </c>
      <c r="O150" s="232">
        <v>2883.0226590488378</v>
      </c>
      <c r="P150" s="226">
        <v>2366.5127068560951</v>
      </c>
      <c r="Q150" s="226">
        <v>2026.8730085647289</v>
      </c>
      <c r="R150" s="226">
        <v>1785.0823785931605</v>
      </c>
      <c r="S150" s="226">
        <v>1604.4443503664229</v>
      </c>
      <c r="T150" s="226">
        <v>1464.5715961655244</v>
      </c>
      <c r="U150" s="226">
        <v>1353.2313642814893</v>
      </c>
      <c r="W150" s="230">
        <v>5437.0364455678509</v>
      </c>
      <c r="X150" s="231">
        <v>3727.4252498181877</v>
      </c>
      <c r="Y150" s="232">
        <v>2874.0192228889669</v>
      </c>
      <c r="Z150" s="226">
        <v>2366.5127068560951</v>
      </c>
      <c r="AA150" s="226">
        <v>2026.8730085647289</v>
      </c>
      <c r="AB150" s="226">
        <v>1785.0823785931605</v>
      </c>
      <c r="AC150" s="226">
        <v>1604.4443503664229</v>
      </c>
      <c r="AD150" s="226">
        <v>1464.5715961655244</v>
      </c>
      <c r="AE150" s="226">
        <v>1353.2313642814893</v>
      </c>
    </row>
    <row r="151" spans="2:31" hidden="1" x14ac:dyDescent="0.2">
      <c r="B151" s="225">
        <v>124000</v>
      </c>
      <c r="C151" s="230">
        <v>5487.3784298323972</v>
      </c>
      <c r="D151" s="231">
        <v>3763.8983035034812</v>
      </c>
      <c r="E151" s="232">
        <v>2903.6235495099568</v>
      </c>
      <c r="F151" s="226">
        <v>2385.7526475622421</v>
      </c>
      <c r="G151" s="226">
        <v>2043.3516509107835</v>
      </c>
      <c r="H151" s="226">
        <v>1799.5952434597714</v>
      </c>
      <c r="I151" s="226">
        <v>1617.4886133775321</v>
      </c>
      <c r="J151" s="226">
        <v>1476.4786823132115</v>
      </c>
      <c r="K151" s="226">
        <v>1364.2332452919077</v>
      </c>
      <c r="M151" s="230">
        <v>5490.1699915588933</v>
      </c>
      <c r="N151" s="231">
        <v>3766.7043398255701</v>
      </c>
      <c r="O151" s="232">
        <v>2906.4618676589907</v>
      </c>
      <c r="P151" s="226">
        <v>2385.7526475622421</v>
      </c>
      <c r="Q151" s="226">
        <v>2043.3516509107835</v>
      </c>
      <c r="R151" s="226">
        <v>1799.5952434597714</v>
      </c>
      <c r="S151" s="226">
        <v>1617.4886133775321</v>
      </c>
      <c r="T151" s="226">
        <v>1476.4786823132115</v>
      </c>
      <c r="U151" s="226">
        <v>1364.2332452919077</v>
      </c>
      <c r="W151" s="230">
        <v>5481.2399939058014</v>
      </c>
      <c r="X151" s="231">
        <v>3757.7295201419129</v>
      </c>
      <c r="Y151" s="232">
        <v>2897.3852328311536</v>
      </c>
      <c r="Z151" s="226">
        <v>2385.7526475622421</v>
      </c>
      <c r="AA151" s="226">
        <v>2043.3516509107835</v>
      </c>
      <c r="AB151" s="226">
        <v>1799.5952434597714</v>
      </c>
      <c r="AC151" s="226">
        <v>1617.4886133775321</v>
      </c>
      <c r="AD151" s="226">
        <v>1476.4786823132115</v>
      </c>
      <c r="AE151" s="226">
        <v>1364.2332452919077</v>
      </c>
    </row>
    <row r="152" spans="2:31" hidden="1" x14ac:dyDescent="0.2">
      <c r="B152" s="225">
        <v>125000</v>
      </c>
      <c r="C152" s="230">
        <v>5531.631481685884</v>
      </c>
      <c r="D152" s="231">
        <v>3794.2523220801218</v>
      </c>
      <c r="E152" s="232">
        <v>2927.039868457618</v>
      </c>
      <c r="F152" s="226">
        <v>2404.9925882683892</v>
      </c>
      <c r="G152" s="226">
        <v>2059.8302932568386</v>
      </c>
      <c r="H152" s="226">
        <v>1814.1081083263825</v>
      </c>
      <c r="I152" s="226">
        <v>1630.5328763886414</v>
      </c>
      <c r="J152" s="226">
        <v>1488.3857684608986</v>
      </c>
      <c r="K152" s="226">
        <v>1375.2351263023263</v>
      </c>
      <c r="M152" s="230">
        <v>5534.4455560069491</v>
      </c>
      <c r="N152" s="231">
        <v>3797.0809877273887</v>
      </c>
      <c r="O152" s="232">
        <v>2929.9010762691441</v>
      </c>
      <c r="P152" s="226">
        <v>2404.9925882683892</v>
      </c>
      <c r="Q152" s="226">
        <v>2059.8302932568386</v>
      </c>
      <c r="R152" s="226">
        <v>1814.1081083263825</v>
      </c>
      <c r="S152" s="226">
        <v>1630.5328763886414</v>
      </c>
      <c r="T152" s="226">
        <v>1488.3857684608986</v>
      </c>
      <c r="U152" s="226">
        <v>1375.2351263023263</v>
      </c>
      <c r="W152" s="230">
        <v>5525.44354224375</v>
      </c>
      <c r="X152" s="231">
        <v>3788.0337904656376</v>
      </c>
      <c r="Y152" s="232">
        <v>2920.7512427733404</v>
      </c>
      <c r="Z152" s="226">
        <v>2404.9925882683892</v>
      </c>
      <c r="AA152" s="226">
        <v>2059.8302932568386</v>
      </c>
      <c r="AB152" s="226">
        <v>1814.1081083263825</v>
      </c>
      <c r="AC152" s="226">
        <v>1630.5328763886414</v>
      </c>
      <c r="AD152" s="226">
        <v>1488.3857684608986</v>
      </c>
      <c r="AE152" s="226">
        <v>1375.2351263023263</v>
      </c>
    </row>
    <row r="153" spans="2:31" hidden="1" x14ac:dyDescent="0.2">
      <c r="B153" s="225">
        <v>126000</v>
      </c>
      <c r="C153" s="230">
        <v>5575.8845335393717</v>
      </c>
      <c r="D153" s="231">
        <v>3824.6063406567628</v>
      </c>
      <c r="E153" s="232">
        <v>2950.4561874052788</v>
      </c>
      <c r="F153" s="226">
        <v>2424.2325289745363</v>
      </c>
      <c r="G153" s="226">
        <v>2076.3089356028927</v>
      </c>
      <c r="H153" s="226">
        <v>1828.6209731929935</v>
      </c>
      <c r="I153" s="226">
        <v>1643.5771393997502</v>
      </c>
      <c r="J153" s="226">
        <v>1500.2928546085859</v>
      </c>
      <c r="K153" s="226">
        <v>1386.2370073127447</v>
      </c>
      <c r="M153" s="230">
        <v>5578.721120455004</v>
      </c>
      <c r="N153" s="231">
        <v>3827.4576356292077</v>
      </c>
      <c r="O153" s="232">
        <v>2953.3402848792975</v>
      </c>
      <c r="P153" s="226">
        <v>2424.2325289745363</v>
      </c>
      <c r="Q153" s="226">
        <v>2076.3089356028927</v>
      </c>
      <c r="R153" s="226">
        <v>1828.6209731929935</v>
      </c>
      <c r="S153" s="226">
        <v>1643.5771393997502</v>
      </c>
      <c r="T153" s="226">
        <v>1500.2928546085859</v>
      </c>
      <c r="U153" s="226">
        <v>1386.2370073127447</v>
      </c>
      <c r="W153" s="230">
        <v>5569.6470905817005</v>
      </c>
      <c r="X153" s="231">
        <v>3818.3380607893632</v>
      </c>
      <c r="Y153" s="232">
        <v>2944.1172527155268</v>
      </c>
      <c r="Z153" s="226">
        <v>2424.2325289745363</v>
      </c>
      <c r="AA153" s="226">
        <v>2076.3089356028927</v>
      </c>
      <c r="AB153" s="226">
        <v>1828.6209731929935</v>
      </c>
      <c r="AC153" s="226">
        <v>1643.5771393997502</v>
      </c>
      <c r="AD153" s="226">
        <v>1500.2928546085859</v>
      </c>
      <c r="AE153" s="226">
        <v>1386.2370073127447</v>
      </c>
    </row>
    <row r="154" spans="2:31" hidden="1" x14ac:dyDescent="0.2">
      <c r="B154" s="225">
        <v>127000</v>
      </c>
      <c r="C154" s="230">
        <v>5620.1375853928585</v>
      </c>
      <c r="D154" s="231">
        <v>3854.9603592334042</v>
      </c>
      <c r="E154" s="232">
        <v>2973.8725063529396</v>
      </c>
      <c r="F154" s="226">
        <v>2443.4724696806838</v>
      </c>
      <c r="G154" s="226">
        <v>2092.7875779489477</v>
      </c>
      <c r="H154" s="226">
        <v>1843.1338380596046</v>
      </c>
      <c r="I154" s="226">
        <v>1656.6214024108594</v>
      </c>
      <c r="J154" s="226">
        <v>1512.199940756273</v>
      </c>
      <c r="K154" s="226">
        <v>1397.2388883231636</v>
      </c>
      <c r="M154" s="230">
        <v>5622.9966849030607</v>
      </c>
      <c r="N154" s="231">
        <v>3857.8342835310273</v>
      </c>
      <c r="O154" s="232">
        <v>2976.77949348945</v>
      </c>
      <c r="P154" s="226">
        <v>2443.4724696806838</v>
      </c>
      <c r="Q154" s="226">
        <v>2092.7875779489477</v>
      </c>
      <c r="R154" s="226">
        <v>1843.1338380596046</v>
      </c>
      <c r="S154" s="226">
        <v>1656.6214024108594</v>
      </c>
      <c r="T154" s="226">
        <v>1512.199940756273</v>
      </c>
      <c r="U154" s="226">
        <v>1397.2388883231636</v>
      </c>
      <c r="W154" s="230">
        <v>5613.8506389196509</v>
      </c>
      <c r="X154" s="231">
        <v>3848.6423311130879</v>
      </c>
      <c r="Y154" s="232">
        <v>2967.4832626577136</v>
      </c>
      <c r="Z154" s="226">
        <v>2443.4724696806838</v>
      </c>
      <c r="AA154" s="226">
        <v>2092.7875779489477</v>
      </c>
      <c r="AB154" s="226">
        <v>1843.1338380596046</v>
      </c>
      <c r="AC154" s="226">
        <v>1656.6214024108594</v>
      </c>
      <c r="AD154" s="226">
        <v>1512.199940756273</v>
      </c>
      <c r="AE154" s="226">
        <v>1397.2388883231636</v>
      </c>
    </row>
    <row r="155" spans="2:31" hidden="1" x14ac:dyDescent="0.2">
      <c r="B155" s="225">
        <v>128000</v>
      </c>
      <c r="C155" s="230">
        <v>5664.3906372463452</v>
      </c>
      <c r="D155" s="231">
        <v>3885.3143778100452</v>
      </c>
      <c r="E155" s="232">
        <v>2997.2888253006008</v>
      </c>
      <c r="F155" s="226">
        <v>2462.7124103868309</v>
      </c>
      <c r="G155" s="226">
        <v>2109.2662202950023</v>
      </c>
      <c r="H155" s="226">
        <v>1857.6467029262155</v>
      </c>
      <c r="I155" s="226">
        <v>1669.6656654219687</v>
      </c>
      <c r="J155" s="226">
        <v>1524.1070269039601</v>
      </c>
      <c r="K155" s="226">
        <v>1408.2407693335822</v>
      </c>
      <c r="M155" s="230">
        <v>5667.2722493511155</v>
      </c>
      <c r="N155" s="231">
        <v>3888.2109314328463</v>
      </c>
      <c r="O155" s="232">
        <v>3000.2187020996034</v>
      </c>
      <c r="P155" s="226">
        <v>2462.7124103868309</v>
      </c>
      <c r="Q155" s="226">
        <v>2109.2662202950023</v>
      </c>
      <c r="R155" s="226">
        <v>1857.6467029262155</v>
      </c>
      <c r="S155" s="226">
        <v>1669.6656654219687</v>
      </c>
      <c r="T155" s="226">
        <v>1524.1070269039601</v>
      </c>
      <c r="U155" s="226">
        <v>1408.2407693335822</v>
      </c>
      <c r="W155" s="230">
        <v>5658.0541872576005</v>
      </c>
      <c r="X155" s="231">
        <v>3878.9466014368131</v>
      </c>
      <c r="Y155" s="232">
        <v>2990.8492725999004</v>
      </c>
      <c r="Z155" s="226">
        <v>2462.7124103868309</v>
      </c>
      <c r="AA155" s="226">
        <v>2109.2662202950023</v>
      </c>
      <c r="AB155" s="226">
        <v>1857.6467029262155</v>
      </c>
      <c r="AC155" s="226">
        <v>1669.6656654219687</v>
      </c>
      <c r="AD155" s="226">
        <v>1524.1070269039601</v>
      </c>
      <c r="AE155" s="226">
        <v>1408.2407693335822</v>
      </c>
    </row>
    <row r="156" spans="2:31" hidden="1" x14ac:dyDescent="0.2">
      <c r="B156" s="225">
        <v>129000</v>
      </c>
      <c r="C156" s="230">
        <v>5708.643689099832</v>
      </c>
      <c r="D156" s="231">
        <v>3915.6683963866863</v>
      </c>
      <c r="E156" s="232">
        <v>3020.7051442482616</v>
      </c>
      <c r="F156" s="226">
        <v>2481.952351092978</v>
      </c>
      <c r="G156" s="226">
        <v>2125.7448626410569</v>
      </c>
      <c r="H156" s="226">
        <v>1872.1595677928267</v>
      </c>
      <c r="I156" s="226">
        <v>1682.7099284330777</v>
      </c>
      <c r="J156" s="226">
        <v>1536.0141130516472</v>
      </c>
      <c r="K156" s="226">
        <v>1419.2426503440006</v>
      </c>
      <c r="M156" s="230">
        <v>5711.5478137991713</v>
      </c>
      <c r="N156" s="231">
        <v>3918.587579334665</v>
      </c>
      <c r="O156" s="232">
        <v>3023.6579107097564</v>
      </c>
      <c r="P156" s="226">
        <v>2481.952351092978</v>
      </c>
      <c r="Q156" s="226">
        <v>2125.7448626410569</v>
      </c>
      <c r="R156" s="226">
        <v>1872.1595677928267</v>
      </c>
      <c r="S156" s="226">
        <v>1682.7099284330777</v>
      </c>
      <c r="T156" s="226">
        <v>1536.0141130516472</v>
      </c>
      <c r="U156" s="226">
        <v>1419.2426503440006</v>
      </c>
      <c r="W156" s="230">
        <v>5702.2577355955509</v>
      </c>
      <c r="X156" s="231">
        <v>3909.2508717605383</v>
      </c>
      <c r="Y156" s="232">
        <v>3014.2152825420872</v>
      </c>
      <c r="Z156" s="226">
        <v>2481.952351092978</v>
      </c>
      <c r="AA156" s="226">
        <v>2125.7448626410569</v>
      </c>
      <c r="AB156" s="226">
        <v>1872.1595677928267</v>
      </c>
      <c r="AC156" s="226">
        <v>1682.7099284330777</v>
      </c>
      <c r="AD156" s="226">
        <v>1536.0141130516472</v>
      </c>
      <c r="AE156" s="226">
        <v>1419.2426503440006</v>
      </c>
    </row>
    <row r="157" spans="2:31" hidden="1" x14ac:dyDescent="0.2">
      <c r="B157" s="225">
        <v>130000</v>
      </c>
      <c r="C157" s="230">
        <v>5752.8967409533197</v>
      </c>
      <c r="D157" s="231">
        <v>3946.0224149633273</v>
      </c>
      <c r="E157" s="232">
        <v>3044.1214631959228</v>
      </c>
      <c r="F157" s="226">
        <v>2501.1922917991251</v>
      </c>
      <c r="G157" s="226">
        <v>2142.2235049871119</v>
      </c>
      <c r="H157" s="226">
        <v>1886.6724326594376</v>
      </c>
      <c r="I157" s="226">
        <v>1695.754191444187</v>
      </c>
      <c r="J157" s="226">
        <v>1547.9211991993348</v>
      </c>
      <c r="K157" s="226">
        <v>1430.2445313544195</v>
      </c>
      <c r="M157" s="230">
        <v>5755.8233782472262</v>
      </c>
      <c r="N157" s="231">
        <v>3948.9642272364845</v>
      </c>
      <c r="O157" s="232">
        <v>3047.0971193199098</v>
      </c>
      <c r="P157" s="226">
        <v>2501.1922917991251</v>
      </c>
      <c r="Q157" s="226">
        <v>2142.2235049871119</v>
      </c>
      <c r="R157" s="226">
        <v>1886.6724326594376</v>
      </c>
      <c r="S157" s="226">
        <v>1695.754191444187</v>
      </c>
      <c r="T157" s="226">
        <v>1547.9211991993348</v>
      </c>
      <c r="U157" s="226">
        <v>1430.2445313544195</v>
      </c>
      <c r="W157" s="230">
        <v>5746.4612839335014</v>
      </c>
      <c r="X157" s="231">
        <v>3939.5551420842635</v>
      </c>
      <c r="Y157" s="232">
        <v>3037.5812924842739</v>
      </c>
      <c r="Z157" s="226">
        <v>2501.1922917991251</v>
      </c>
      <c r="AA157" s="226">
        <v>2142.2235049871119</v>
      </c>
      <c r="AB157" s="226">
        <v>1886.6724326594376</v>
      </c>
      <c r="AC157" s="226">
        <v>1695.754191444187</v>
      </c>
      <c r="AD157" s="226">
        <v>1547.9211991993348</v>
      </c>
      <c r="AE157" s="226">
        <v>1430.2445313544195</v>
      </c>
    </row>
    <row r="158" spans="2:31" hidden="1" x14ac:dyDescent="0.2">
      <c r="B158" s="225">
        <v>131000</v>
      </c>
      <c r="C158" s="230">
        <v>5797.1497928068065</v>
      </c>
      <c r="D158" s="231">
        <v>3976.3764335399678</v>
      </c>
      <c r="E158" s="232">
        <v>3067.5377821435836</v>
      </c>
      <c r="F158" s="226">
        <v>2520.4322325052722</v>
      </c>
      <c r="G158" s="226">
        <v>2158.7021473331665</v>
      </c>
      <c r="H158" s="226">
        <v>1901.185297526049</v>
      </c>
      <c r="I158" s="226">
        <v>1708.7984544552958</v>
      </c>
      <c r="J158" s="226">
        <v>1559.8282853470218</v>
      </c>
      <c r="K158" s="226">
        <v>1441.2464123648381</v>
      </c>
      <c r="M158" s="230">
        <v>5800.0989426952829</v>
      </c>
      <c r="N158" s="231">
        <v>3979.3408751383035</v>
      </c>
      <c r="O158" s="232">
        <v>3070.5363279300632</v>
      </c>
      <c r="P158" s="226">
        <v>2520.4322325052722</v>
      </c>
      <c r="Q158" s="226">
        <v>2158.7021473331665</v>
      </c>
      <c r="R158" s="226">
        <v>1901.185297526049</v>
      </c>
      <c r="S158" s="226">
        <v>1708.7984544552958</v>
      </c>
      <c r="T158" s="226">
        <v>1559.8282853470218</v>
      </c>
      <c r="U158" s="226">
        <v>1441.2464123648381</v>
      </c>
      <c r="W158" s="230">
        <v>5790.66483227145</v>
      </c>
      <c r="X158" s="231">
        <v>3969.8594124079882</v>
      </c>
      <c r="Y158" s="232">
        <v>3060.9473024264607</v>
      </c>
      <c r="Z158" s="226">
        <v>2520.4322325052722</v>
      </c>
      <c r="AA158" s="226">
        <v>2158.7021473331665</v>
      </c>
      <c r="AB158" s="226">
        <v>1901.185297526049</v>
      </c>
      <c r="AC158" s="226">
        <v>1708.7984544552958</v>
      </c>
      <c r="AD158" s="226">
        <v>1559.8282853470218</v>
      </c>
      <c r="AE158" s="226">
        <v>1441.2464123648381</v>
      </c>
    </row>
    <row r="159" spans="2:31" hidden="1" x14ac:dyDescent="0.2">
      <c r="B159" s="225">
        <v>132000</v>
      </c>
      <c r="C159" s="230">
        <v>5841.4028446602933</v>
      </c>
      <c r="D159" s="231">
        <v>4006.7304521166088</v>
      </c>
      <c r="E159" s="232">
        <v>3090.9541010912444</v>
      </c>
      <c r="F159" s="226">
        <v>2539.6721732114192</v>
      </c>
      <c r="G159" s="226">
        <v>2175.1807896792211</v>
      </c>
      <c r="H159" s="226">
        <v>1915.6981623926599</v>
      </c>
      <c r="I159" s="226">
        <v>1721.842717466405</v>
      </c>
      <c r="J159" s="226">
        <v>1571.7353714947089</v>
      </c>
      <c r="K159" s="226">
        <v>1452.2482933752565</v>
      </c>
      <c r="M159" s="230">
        <v>5844.3745071433386</v>
      </c>
      <c r="N159" s="231">
        <v>4009.7175230401222</v>
      </c>
      <c r="O159" s="232">
        <v>3093.9755365402157</v>
      </c>
      <c r="P159" s="226">
        <v>2539.6721732114192</v>
      </c>
      <c r="Q159" s="226">
        <v>2175.1807896792211</v>
      </c>
      <c r="R159" s="226">
        <v>1915.6981623926599</v>
      </c>
      <c r="S159" s="226">
        <v>1721.842717466405</v>
      </c>
      <c r="T159" s="226">
        <v>1571.7353714947089</v>
      </c>
      <c r="U159" s="226">
        <v>1452.2482933752565</v>
      </c>
      <c r="W159" s="230">
        <v>5834.8683806094004</v>
      </c>
      <c r="X159" s="231">
        <v>4000.1636827317138</v>
      </c>
      <c r="Y159" s="232">
        <v>3084.3133123686471</v>
      </c>
      <c r="Z159" s="226">
        <v>2539.6721732114192</v>
      </c>
      <c r="AA159" s="226">
        <v>2175.1807896792211</v>
      </c>
      <c r="AB159" s="226">
        <v>1915.6981623926599</v>
      </c>
      <c r="AC159" s="226">
        <v>1721.842717466405</v>
      </c>
      <c r="AD159" s="226">
        <v>1571.7353714947089</v>
      </c>
      <c r="AE159" s="226">
        <v>1452.2482933752565</v>
      </c>
    </row>
    <row r="160" spans="2:31" hidden="1" x14ac:dyDescent="0.2">
      <c r="B160" s="225">
        <v>133000</v>
      </c>
      <c r="C160" s="230">
        <v>5885.655896513781</v>
      </c>
      <c r="D160" s="231">
        <v>4037.0844706932498</v>
      </c>
      <c r="E160" s="232">
        <v>3114.3704200389056</v>
      </c>
      <c r="F160" s="226">
        <v>2558.9121139175663</v>
      </c>
      <c r="G160" s="226">
        <v>2191.6594320252761</v>
      </c>
      <c r="H160" s="226">
        <v>1930.2110272592711</v>
      </c>
      <c r="I160" s="226">
        <v>1734.8869804775143</v>
      </c>
      <c r="J160" s="226">
        <v>1583.6424576423963</v>
      </c>
      <c r="K160" s="226">
        <v>1463.2501743856751</v>
      </c>
      <c r="M160" s="230">
        <v>5888.6500715913935</v>
      </c>
      <c r="N160" s="231">
        <v>4040.0941709419417</v>
      </c>
      <c r="O160" s="232">
        <v>3117.4147451503691</v>
      </c>
      <c r="P160" s="226">
        <v>2558.9121139175663</v>
      </c>
      <c r="Q160" s="226">
        <v>2191.6594320252761</v>
      </c>
      <c r="R160" s="226">
        <v>1930.2110272592711</v>
      </c>
      <c r="S160" s="226">
        <v>1734.8869804775143</v>
      </c>
      <c r="T160" s="226">
        <v>1583.6424576423963</v>
      </c>
      <c r="U160" s="226">
        <v>1463.2501743856751</v>
      </c>
      <c r="W160" s="230">
        <v>5879.0719289473509</v>
      </c>
      <c r="X160" s="231">
        <v>4030.4679530554386</v>
      </c>
      <c r="Y160" s="232">
        <v>3107.6793223108339</v>
      </c>
      <c r="Z160" s="226">
        <v>2558.9121139175663</v>
      </c>
      <c r="AA160" s="226">
        <v>2191.6594320252761</v>
      </c>
      <c r="AB160" s="226">
        <v>1930.2110272592711</v>
      </c>
      <c r="AC160" s="226">
        <v>1734.8869804775143</v>
      </c>
      <c r="AD160" s="226">
        <v>1583.6424576423963</v>
      </c>
      <c r="AE160" s="226">
        <v>1463.2501743856751</v>
      </c>
    </row>
    <row r="161" spans="2:31" hidden="1" x14ac:dyDescent="0.2">
      <c r="B161" s="225">
        <v>134000</v>
      </c>
      <c r="C161" s="230">
        <v>5929.9089483672669</v>
      </c>
      <c r="D161" s="231">
        <v>4067.4384892698909</v>
      </c>
      <c r="E161" s="232">
        <v>3137.7867389865664</v>
      </c>
      <c r="F161" s="226">
        <v>2578.152054623713</v>
      </c>
      <c r="G161" s="226">
        <v>2208.1380743713307</v>
      </c>
      <c r="H161" s="226">
        <v>1944.723892125882</v>
      </c>
      <c r="I161" s="226">
        <v>1747.9312434886235</v>
      </c>
      <c r="J161" s="226">
        <v>1595.5495437900834</v>
      </c>
      <c r="K161" s="226">
        <v>1474.252055396094</v>
      </c>
      <c r="M161" s="230">
        <v>5932.9256360394493</v>
      </c>
      <c r="N161" s="231">
        <v>4070.4708188437608</v>
      </c>
      <c r="O161" s="232">
        <v>3140.8539537605225</v>
      </c>
      <c r="P161" s="226">
        <v>2578.152054623713</v>
      </c>
      <c r="Q161" s="226">
        <v>2208.1380743713307</v>
      </c>
      <c r="R161" s="226">
        <v>1944.723892125882</v>
      </c>
      <c r="S161" s="226">
        <v>1747.9312434886235</v>
      </c>
      <c r="T161" s="226">
        <v>1595.5495437900834</v>
      </c>
      <c r="U161" s="226">
        <v>1474.252055396094</v>
      </c>
      <c r="W161" s="230">
        <v>5923.2754772853004</v>
      </c>
      <c r="X161" s="231">
        <v>4060.7722233791637</v>
      </c>
      <c r="Y161" s="232">
        <v>3131.0453322530207</v>
      </c>
      <c r="Z161" s="226">
        <v>2578.152054623713</v>
      </c>
      <c r="AA161" s="226">
        <v>2208.1380743713307</v>
      </c>
      <c r="AB161" s="226">
        <v>1944.723892125882</v>
      </c>
      <c r="AC161" s="226">
        <v>1747.9312434886235</v>
      </c>
      <c r="AD161" s="226">
        <v>1595.5495437900834</v>
      </c>
      <c r="AE161" s="226">
        <v>1474.252055396094</v>
      </c>
    </row>
    <row r="162" spans="2:31" hidden="1" x14ac:dyDescent="0.2">
      <c r="B162" s="225">
        <v>135000</v>
      </c>
      <c r="C162" s="230">
        <v>5974.1620002207546</v>
      </c>
      <c r="D162" s="231">
        <v>4097.7925078465323</v>
      </c>
      <c r="E162" s="232">
        <v>3161.2030579342277</v>
      </c>
      <c r="F162" s="226">
        <v>2597.3919953298605</v>
      </c>
      <c r="G162" s="226">
        <v>2224.6167167173853</v>
      </c>
      <c r="H162" s="226">
        <v>1959.2367569924932</v>
      </c>
      <c r="I162" s="226">
        <v>1760.9755064997325</v>
      </c>
      <c r="J162" s="226">
        <v>1607.4566299377705</v>
      </c>
      <c r="K162" s="226">
        <v>1485.2539364065124</v>
      </c>
      <c r="M162" s="230">
        <v>5977.2012004875041</v>
      </c>
      <c r="N162" s="231">
        <v>4100.8474667455803</v>
      </c>
      <c r="O162" s="232">
        <v>3164.2931623706754</v>
      </c>
      <c r="P162" s="226">
        <v>2597.3919953298605</v>
      </c>
      <c r="Q162" s="226">
        <v>2224.6167167173853</v>
      </c>
      <c r="R162" s="226">
        <v>1959.2367569924932</v>
      </c>
      <c r="S162" s="226">
        <v>1760.9755064997325</v>
      </c>
      <c r="T162" s="226">
        <v>1607.4566299377705</v>
      </c>
      <c r="U162" s="226">
        <v>1485.2539364065124</v>
      </c>
      <c r="W162" s="230">
        <v>5967.4790256232509</v>
      </c>
      <c r="X162" s="231">
        <v>4091.0764937028885</v>
      </c>
      <c r="Y162" s="232">
        <v>3154.4113421952075</v>
      </c>
      <c r="Z162" s="226">
        <v>2597.3919953298605</v>
      </c>
      <c r="AA162" s="226">
        <v>2224.6167167173853</v>
      </c>
      <c r="AB162" s="226">
        <v>1959.2367569924932</v>
      </c>
      <c r="AC162" s="226">
        <v>1760.9755064997325</v>
      </c>
      <c r="AD162" s="226">
        <v>1607.4566299377705</v>
      </c>
      <c r="AE162" s="226">
        <v>1485.2539364065124</v>
      </c>
    </row>
    <row r="163" spans="2:31" hidden="1" x14ac:dyDescent="0.2">
      <c r="B163" s="225">
        <v>136000</v>
      </c>
      <c r="C163" s="230">
        <v>6018.4150520742423</v>
      </c>
      <c r="D163" s="231">
        <v>4128.1465264231729</v>
      </c>
      <c r="E163" s="232">
        <v>3184.619376881888</v>
      </c>
      <c r="F163" s="226">
        <v>2616.631936036008</v>
      </c>
      <c r="G163" s="226">
        <v>2241.0953590634404</v>
      </c>
      <c r="H163" s="226">
        <v>1973.7496218591041</v>
      </c>
      <c r="I163" s="226">
        <v>1774.0197695108416</v>
      </c>
      <c r="J163" s="226">
        <v>1619.3637160854578</v>
      </c>
      <c r="K163" s="226">
        <v>1496.255817416931</v>
      </c>
      <c r="M163" s="230">
        <v>6021.4767649355608</v>
      </c>
      <c r="N163" s="231">
        <v>4131.2241146473989</v>
      </c>
      <c r="O163" s="232">
        <v>3187.7323709808288</v>
      </c>
      <c r="P163" s="226">
        <v>2616.631936036008</v>
      </c>
      <c r="Q163" s="226">
        <v>2241.0953590634404</v>
      </c>
      <c r="R163" s="226">
        <v>1973.7496218591041</v>
      </c>
      <c r="S163" s="226">
        <v>1774.0197695108416</v>
      </c>
      <c r="T163" s="226">
        <v>1619.3637160854578</v>
      </c>
      <c r="U163" s="226">
        <v>1496.255817416931</v>
      </c>
      <c r="W163" s="230">
        <v>6011.6825739612013</v>
      </c>
      <c r="X163" s="231">
        <v>4121.3807640266141</v>
      </c>
      <c r="Y163" s="232">
        <v>3177.7773521373942</v>
      </c>
      <c r="Z163" s="226">
        <v>2616.631936036008</v>
      </c>
      <c r="AA163" s="226">
        <v>2241.0953590634404</v>
      </c>
      <c r="AB163" s="226">
        <v>1973.7496218591041</v>
      </c>
      <c r="AC163" s="226">
        <v>1774.0197695108416</v>
      </c>
      <c r="AD163" s="226">
        <v>1619.3637160854578</v>
      </c>
      <c r="AE163" s="226">
        <v>1496.255817416931</v>
      </c>
    </row>
    <row r="164" spans="2:31" hidden="1" x14ac:dyDescent="0.2">
      <c r="B164" s="225">
        <v>137000</v>
      </c>
      <c r="C164" s="230">
        <v>6062.6681039277282</v>
      </c>
      <c r="D164" s="231">
        <v>4158.5005449998143</v>
      </c>
      <c r="E164" s="232">
        <v>3208.0356958295488</v>
      </c>
      <c r="F164" s="226">
        <v>2635.8718767421547</v>
      </c>
      <c r="G164" s="226">
        <v>2257.5740014094945</v>
      </c>
      <c r="H164" s="226">
        <v>1988.2624867257152</v>
      </c>
      <c r="I164" s="226">
        <v>1787.0640325219508</v>
      </c>
      <c r="J164" s="226">
        <v>1631.2708022331449</v>
      </c>
      <c r="K164" s="226">
        <v>1507.2576984273499</v>
      </c>
      <c r="M164" s="230">
        <v>6065.7523293836157</v>
      </c>
      <c r="N164" s="231">
        <v>4161.6007625492184</v>
      </c>
      <c r="O164" s="232">
        <v>3211.1715795909822</v>
      </c>
      <c r="P164" s="226">
        <v>2635.8718767421547</v>
      </c>
      <c r="Q164" s="226">
        <v>2257.5740014094945</v>
      </c>
      <c r="R164" s="226">
        <v>1988.2624867257152</v>
      </c>
      <c r="S164" s="226">
        <v>1787.0640325219508</v>
      </c>
      <c r="T164" s="226">
        <v>1631.2708022331449</v>
      </c>
      <c r="U164" s="226">
        <v>1507.2576984273499</v>
      </c>
      <c r="W164" s="230">
        <v>6055.88612229915</v>
      </c>
      <c r="X164" s="231">
        <v>4151.6850343503393</v>
      </c>
      <c r="Y164" s="232">
        <v>3201.143362079581</v>
      </c>
      <c r="Z164" s="226">
        <v>2635.8718767421547</v>
      </c>
      <c r="AA164" s="226">
        <v>2257.5740014094945</v>
      </c>
      <c r="AB164" s="226">
        <v>1988.2624867257152</v>
      </c>
      <c r="AC164" s="226">
        <v>1787.0640325219508</v>
      </c>
      <c r="AD164" s="226">
        <v>1631.2708022331449</v>
      </c>
      <c r="AE164" s="226">
        <v>1507.2576984273499</v>
      </c>
    </row>
    <row r="165" spans="2:31" hidden="1" x14ac:dyDescent="0.2">
      <c r="B165" s="225">
        <v>138000</v>
      </c>
      <c r="C165" s="230">
        <v>6106.9211557812159</v>
      </c>
      <c r="D165" s="231">
        <v>4188.8545635764549</v>
      </c>
      <c r="E165" s="232">
        <v>3231.45201477721</v>
      </c>
      <c r="F165" s="226">
        <v>2655.1118174483022</v>
      </c>
      <c r="G165" s="226">
        <v>2274.0526437555495</v>
      </c>
      <c r="H165" s="226">
        <v>2002.7753515923262</v>
      </c>
      <c r="I165" s="226">
        <v>1800.1082955330598</v>
      </c>
      <c r="J165" s="226">
        <v>1643.177888380832</v>
      </c>
      <c r="K165" s="226">
        <v>1518.2595794377683</v>
      </c>
      <c r="M165" s="230">
        <v>6110.0278938316715</v>
      </c>
      <c r="N165" s="231">
        <v>4191.977410451037</v>
      </c>
      <c r="O165" s="232">
        <v>3234.6107882011347</v>
      </c>
      <c r="P165" s="226">
        <v>2655.1118174483022</v>
      </c>
      <c r="Q165" s="226">
        <v>2274.0526437555495</v>
      </c>
      <c r="R165" s="226">
        <v>2002.7753515923262</v>
      </c>
      <c r="S165" s="226">
        <v>1800.1082955330598</v>
      </c>
      <c r="T165" s="226">
        <v>1643.177888380832</v>
      </c>
      <c r="U165" s="226">
        <v>1518.2595794377683</v>
      </c>
      <c r="W165" s="230">
        <v>6100.0896706371004</v>
      </c>
      <c r="X165" s="231">
        <v>4181.9893046740644</v>
      </c>
      <c r="Y165" s="232">
        <v>3224.5093720217674</v>
      </c>
      <c r="Z165" s="226">
        <v>2655.1118174483022</v>
      </c>
      <c r="AA165" s="226">
        <v>2274.0526437555495</v>
      </c>
      <c r="AB165" s="226">
        <v>2002.7753515923262</v>
      </c>
      <c r="AC165" s="226">
        <v>1800.1082955330598</v>
      </c>
      <c r="AD165" s="226">
        <v>1643.177888380832</v>
      </c>
      <c r="AE165" s="226">
        <v>1518.2595794377683</v>
      </c>
    </row>
    <row r="166" spans="2:31" hidden="1" x14ac:dyDescent="0.2">
      <c r="B166" s="225">
        <v>139000</v>
      </c>
      <c r="C166" s="230">
        <v>6151.1742076347036</v>
      </c>
      <c r="D166" s="231">
        <v>4219.2085821530954</v>
      </c>
      <c r="E166" s="232">
        <v>3254.8683337248708</v>
      </c>
      <c r="F166" s="226">
        <v>2674.3517581544488</v>
      </c>
      <c r="G166" s="226">
        <v>2290.5312861016041</v>
      </c>
      <c r="H166" s="226">
        <v>2017.2882164589375</v>
      </c>
      <c r="I166" s="226">
        <v>1813.1525585441691</v>
      </c>
      <c r="J166" s="226">
        <v>1655.0849745285191</v>
      </c>
      <c r="K166" s="226">
        <v>1529.2614604481869</v>
      </c>
      <c r="M166" s="230">
        <v>6154.3034582797272</v>
      </c>
      <c r="N166" s="231">
        <v>4222.3540583528566</v>
      </c>
      <c r="O166" s="232">
        <v>3258.0499968112881</v>
      </c>
      <c r="P166" s="226">
        <v>2674.3517581544488</v>
      </c>
      <c r="Q166" s="226">
        <v>2290.5312861016041</v>
      </c>
      <c r="R166" s="226">
        <v>2017.2882164589375</v>
      </c>
      <c r="S166" s="226">
        <v>1813.1525585441691</v>
      </c>
      <c r="T166" s="226">
        <v>1655.0849745285191</v>
      </c>
      <c r="U166" s="226">
        <v>1529.2614604481869</v>
      </c>
      <c r="W166" s="230">
        <v>6144.2932189750509</v>
      </c>
      <c r="X166" s="231">
        <v>4212.2935749977896</v>
      </c>
      <c r="Y166" s="232">
        <v>3247.8753819639542</v>
      </c>
      <c r="Z166" s="226">
        <v>2674.3517581544488</v>
      </c>
      <c r="AA166" s="226">
        <v>2290.5312861016041</v>
      </c>
      <c r="AB166" s="226">
        <v>2017.2882164589375</v>
      </c>
      <c r="AC166" s="226">
        <v>1813.1525585441691</v>
      </c>
      <c r="AD166" s="226">
        <v>1655.0849745285191</v>
      </c>
      <c r="AE166" s="226">
        <v>1529.2614604481869</v>
      </c>
    </row>
    <row r="167" spans="2:31" hidden="1" x14ac:dyDescent="0.2">
      <c r="B167" s="225">
        <v>140000</v>
      </c>
      <c r="C167" s="230">
        <v>6195.4272594881913</v>
      </c>
      <c r="D167" s="231">
        <v>4249.5626007297369</v>
      </c>
      <c r="E167" s="232">
        <v>3278.2846526725316</v>
      </c>
      <c r="F167" s="226">
        <v>2693.5916988605959</v>
      </c>
      <c r="G167" s="226">
        <v>2307.0099284476587</v>
      </c>
      <c r="H167" s="226">
        <v>2031.8010813255482</v>
      </c>
      <c r="I167" s="226">
        <v>1826.1968215552781</v>
      </c>
      <c r="J167" s="226">
        <v>1666.9920606762066</v>
      </c>
      <c r="K167" s="226">
        <v>1540.2633414586055</v>
      </c>
      <c r="M167" s="230">
        <v>6198.579022727783</v>
      </c>
      <c r="N167" s="231">
        <v>4252.7307062546752</v>
      </c>
      <c r="O167" s="232">
        <v>3281.4892054214411</v>
      </c>
      <c r="P167" s="226">
        <v>2693.5916988605959</v>
      </c>
      <c r="Q167" s="226">
        <v>2307.0099284476587</v>
      </c>
      <c r="R167" s="226">
        <v>2031.8010813255482</v>
      </c>
      <c r="S167" s="226">
        <v>1826.1968215552781</v>
      </c>
      <c r="T167" s="226">
        <v>1666.9920606762066</v>
      </c>
      <c r="U167" s="226">
        <v>1540.2633414586055</v>
      </c>
      <c r="W167" s="230">
        <v>6188.4967673130013</v>
      </c>
      <c r="X167" s="231">
        <v>4242.5978453215139</v>
      </c>
      <c r="Y167" s="232">
        <v>3271.241391906141</v>
      </c>
      <c r="Z167" s="226">
        <v>2693.5916988605959</v>
      </c>
      <c r="AA167" s="226">
        <v>2307.0099284476587</v>
      </c>
      <c r="AB167" s="226">
        <v>2031.8010813255482</v>
      </c>
      <c r="AC167" s="226">
        <v>1826.1968215552781</v>
      </c>
      <c r="AD167" s="226">
        <v>1666.9920606762066</v>
      </c>
      <c r="AE167" s="226">
        <v>1540.2633414586055</v>
      </c>
    </row>
    <row r="168" spans="2:31" hidden="1" x14ac:dyDescent="0.2">
      <c r="B168" s="225">
        <v>141000</v>
      </c>
      <c r="C168" s="230">
        <v>6239.6803113416772</v>
      </c>
      <c r="D168" s="231">
        <v>4279.9166193063775</v>
      </c>
      <c r="E168" s="232">
        <v>3301.7009716201928</v>
      </c>
      <c r="F168" s="226">
        <v>2712.8316395667434</v>
      </c>
      <c r="G168" s="226">
        <v>2323.4885707937137</v>
      </c>
      <c r="H168" s="226">
        <v>2046.3139461921596</v>
      </c>
      <c r="I168" s="226">
        <v>1839.2410845663871</v>
      </c>
      <c r="J168" s="226">
        <v>1678.8991468238937</v>
      </c>
      <c r="K168" s="226">
        <v>1551.2652224690241</v>
      </c>
      <c r="M168" s="230">
        <v>6242.8545871758388</v>
      </c>
      <c r="N168" s="231">
        <v>4283.1073541564947</v>
      </c>
      <c r="O168" s="232">
        <v>3304.9284140315945</v>
      </c>
      <c r="P168" s="226">
        <v>2712.8316395667434</v>
      </c>
      <c r="Q168" s="226">
        <v>2323.4885707937137</v>
      </c>
      <c r="R168" s="226">
        <v>2046.3139461921596</v>
      </c>
      <c r="S168" s="226">
        <v>1839.2410845663871</v>
      </c>
      <c r="T168" s="226">
        <v>1678.8991468238937</v>
      </c>
      <c r="U168" s="226">
        <v>1551.2652224690241</v>
      </c>
      <c r="W168" s="230">
        <v>6232.7003156509509</v>
      </c>
      <c r="X168" s="231">
        <v>4272.90211564524</v>
      </c>
      <c r="Y168" s="232">
        <v>3294.6074018483282</v>
      </c>
      <c r="Z168" s="226">
        <v>2712.8316395667434</v>
      </c>
      <c r="AA168" s="226">
        <v>2323.4885707937137</v>
      </c>
      <c r="AB168" s="226">
        <v>2046.3139461921596</v>
      </c>
      <c r="AC168" s="226">
        <v>1839.2410845663871</v>
      </c>
      <c r="AD168" s="226">
        <v>1678.8991468238937</v>
      </c>
      <c r="AE168" s="226">
        <v>1551.2652224690241</v>
      </c>
    </row>
    <row r="169" spans="2:31" hidden="1" x14ac:dyDescent="0.2">
      <c r="B169" s="225">
        <v>142000</v>
      </c>
      <c r="C169" s="230">
        <v>6283.9333631951649</v>
      </c>
      <c r="D169" s="231">
        <v>4310.2706378830189</v>
      </c>
      <c r="E169" s="232">
        <v>3325.1172905678536</v>
      </c>
      <c r="F169" s="226">
        <v>2732.0715802728901</v>
      </c>
      <c r="G169" s="226">
        <v>2339.9672131397683</v>
      </c>
      <c r="H169" s="226">
        <v>2060.8268110587705</v>
      </c>
      <c r="I169" s="226">
        <v>1852.2853475774964</v>
      </c>
      <c r="J169" s="226">
        <v>1690.8062329715808</v>
      </c>
      <c r="K169" s="226">
        <v>1562.2671034794428</v>
      </c>
      <c r="M169" s="230">
        <v>6287.1301516238937</v>
      </c>
      <c r="N169" s="231">
        <v>4313.4840020583142</v>
      </c>
      <c r="O169" s="232">
        <v>3328.3676226417479</v>
      </c>
      <c r="P169" s="226">
        <v>2732.0715802728901</v>
      </c>
      <c r="Q169" s="226">
        <v>2339.9672131397683</v>
      </c>
      <c r="R169" s="226">
        <v>2060.8268110587705</v>
      </c>
      <c r="S169" s="226">
        <v>1852.2853475774964</v>
      </c>
      <c r="T169" s="226">
        <v>1690.8062329715808</v>
      </c>
      <c r="U169" s="226">
        <v>1562.2671034794428</v>
      </c>
      <c r="W169" s="230">
        <v>6276.9038639889013</v>
      </c>
      <c r="X169" s="231">
        <v>4303.2063859689642</v>
      </c>
      <c r="Y169" s="232">
        <v>3317.973411790515</v>
      </c>
      <c r="Z169" s="226">
        <v>2732.0715802728901</v>
      </c>
      <c r="AA169" s="226">
        <v>2339.9672131397683</v>
      </c>
      <c r="AB169" s="226">
        <v>2060.8268110587705</v>
      </c>
      <c r="AC169" s="226">
        <v>1852.2853475774964</v>
      </c>
      <c r="AD169" s="226">
        <v>1690.8062329715808</v>
      </c>
      <c r="AE169" s="226">
        <v>1562.2671034794428</v>
      </c>
    </row>
    <row r="170" spans="2:31" hidden="1" x14ac:dyDescent="0.2">
      <c r="B170" s="225">
        <v>143000</v>
      </c>
      <c r="C170" s="230">
        <v>6328.1864150486517</v>
      </c>
      <c r="D170" s="231">
        <v>4340.6246564596595</v>
      </c>
      <c r="E170" s="232">
        <v>3348.5336095155149</v>
      </c>
      <c r="F170" s="226">
        <v>2751.3115209790376</v>
      </c>
      <c r="G170" s="226">
        <v>2356.4458554858229</v>
      </c>
      <c r="H170" s="226">
        <v>2075.3396759253815</v>
      </c>
      <c r="I170" s="226">
        <v>1865.3296105886056</v>
      </c>
      <c r="J170" s="226">
        <v>1702.7133191192681</v>
      </c>
      <c r="K170" s="226">
        <v>1573.2689844898614</v>
      </c>
      <c r="M170" s="230">
        <v>6331.4057160719494</v>
      </c>
      <c r="N170" s="231">
        <v>4343.8606499601328</v>
      </c>
      <c r="O170" s="232">
        <v>3351.8068312519003</v>
      </c>
      <c r="P170" s="226">
        <v>2751.3115209790376</v>
      </c>
      <c r="Q170" s="226">
        <v>2356.4458554858229</v>
      </c>
      <c r="R170" s="226">
        <v>2075.3396759253815</v>
      </c>
      <c r="S170" s="226">
        <v>1865.3296105886056</v>
      </c>
      <c r="T170" s="226">
        <v>1702.7133191192681</v>
      </c>
      <c r="U170" s="226">
        <v>1573.2689844898614</v>
      </c>
      <c r="W170" s="230">
        <v>6321.10741232685</v>
      </c>
      <c r="X170" s="231">
        <v>4333.5106562926894</v>
      </c>
      <c r="Y170" s="232">
        <v>3341.3394217327018</v>
      </c>
      <c r="Z170" s="226">
        <v>2751.3115209790376</v>
      </c>
      <c r="AA170" s="226">
        <v>2356.4458554858229</v>
      </c>
      <c r="AB170" s="226">
        <v>2075.3396759253815</v>
      </c>
      <c r="AC170" s="226">
        <v>1865.3296105886056</v>
      </c>
      <c r="AD170" s="226">
        <v>1702.7133191192681</v>
      </c>
      <c r="AE170" s="226">
        <v>1573.2689844898614</v>
      </c>
    </row>
    <row r="171" spans="2:31" hidden="1" x14ac:dyDescent="0.2">
      <c r="B171" s="225">
        <v>144000</v>
      </c>
      <c r="C171" s="230">
        <v>6372.4394669021385</v>
      </c>
      <c r="D171" s="231">
        <v>4370.978675036301</v>
      </c>
      <c r="E171" s="232">
        <v>3371.9499284631756</v>
      </c>
      <c r="F171" s="226">
        <v>2770.5514616851842</v>
      </c>
      <c r="G171" s="226">
        <v>2372.9244978318779</v>
      </c>
      <c r="H171" s="226">
        <v>2089.8525407919924</v>
      </c>
      <c r="I171" s="226">
        <v>1878.3738735997147</v>
      </c>
      <c r="J171" s="226">
        <v>1714.6204052669552</v>
      </c>
      <c r="K171" s="226">
        <v>1584.2708655002798</v>
      </c>
      <c r="M171" s="230">
        <v>6375.6812805200043</v>
      </c>
      <c r="N171" s="231">
        <v>4374.2372978619514</v>
      </c>
      <c r="O171" s="232">
        <v>3375.2460398620537</v>
      </c>
      <c r="P171" s="226">
        <v>2770.5514616851842</v>
      </c>
      <c r="Q171" s="226">
        <v>2372.9244978318779</v>
      </c>
      <c r="R171" s="226">
        <v>2089.8525407919924</v>
      </c>
      <c r="S171" s="226">
        <v>1878.3738735997147</v>
      </c>
      <c r="T171" s="226">
        <v>1714.6204052669552</v>
      </c>
      <c r="U171" s="226">
        <v>1584.2708655002798</v>
      </c>
      <c r="W171" s="230">
        <v>6365.3109606648004</v>
      </c>
      <c r="X171" s="231">
        <v>4363.8149266164146</v>
      </c>
      <c r="Y171" s="232">
        <v>3364.7054316748886</v>
      </c>
      <c r="Z171" s="226">
        <v>2770.5514616851842</v>
      </c>
      <c r="AA171" s="226">
        <v>2372.9244978318779</v>
      </c>
      <c r="AB171" s="226">
        <v>2089.8525407919924</v>
      </c>
      <c r="AC171" s="226">
        <v>1878.3738735997147</v>
      </c>
      <c r="AD171" s="226">
        <v>1714.6204052669552</v>
      </c>
      <c r="AE171" s="226">
        <v>1584.2708655002798</v>
      </c>
    </row>
    <row r="172" spans="2:31" hidden="1" x14ac:dyDescent="0.2">
      <c r="B172" s="225">
        <v>145000</v>
      </c>
      <c r="C172" s="230">
        <v>6416.6925187556262</v>
      </c>
      <c r="D172" s="231">
        <v>4401.3326936129415</v>
      </c>
      <c r="E172" s="232">
        <v>3395.3662474108364</v>
      </c>
      <c r="F172" s="226">
        <v>2789.7914023913318</v>
      </c>
      <c r="G172" s="226">
        <v>2389.4031401779325</v>
      </c>
      <c r="H172" s="226">
        <v>2104.3654056586038</v>
      </c>
      <c r="I172" s="226">
        <v>1891.4181366108237</v>
      </c>
      <c r="J172" s="226">
        <v>1726.5274914146423</v>
      </c>
      <c r="K172" s="226">
        <v>1595.2727465106987</v>
      </c>
      <c r="M172" s="230">
        <v>6419.956844968061</v>
      </c>
      <c r="N172" s="231">
        <v>4404.613945763771</v>
      </c>
      <c r="O172" s="232">
        <v>3398.6852484722071</v>
      </c>
      <c r="P172" s="226">
        <v>2789.7914023913318</v>
      </c>
      <c r="Q172" s="226">
        <v>2389.4031401779325</v>
      </c>
      <c r="R172" s="226">
        <v>2104.3654056586038</v>
      </c>
      <c r="S172" s="226">
        <v>1891.4181366108237</v>
      </c>
      <c r="T172" s="226">
        <v>1726.5274914146423</v>
      </c>
      <c r="U172" s="226">
        <v>1595.2727465106987</v>
      </c>
      <c r="W172" s="230">
        <v>6409.5145090027509</v>
      </c>
      <c r="X172" s="231">
        <v>4394.1191969401398</v>
      </c>
      <c r="Y172" s="232">
        <v>3388.0714416170749</v>
      </c>
      <c r="Z172" s="226">
        <v>2789.7914023913318</v>
      </c>
      <c r="AA172" s="226">
        <v>2389.4031401779325</v>
      </c>
      <c r="AB172" s="226">
        <v>2104.3654056586038</v>
      </c>
      <c r="AC172" s="226">
        <v>1891.4181366108237</v>
      </c>
      <c r="AD172" s="226">
        <v>1726.5274914146423</v>
      </c>
      <c r="AE172" s="226">
        <v>1595.2727465106987</v>
      </c>
    </row>
    <row r="173" spans="2:31" hidden="1" x14ac:dyDescent="0.2">
      <c r="B173" s="225">
        <v>146000</v>
      </c>
      <c r="C173" s="230">
        <v>6460.945570609113</v>
      </c>
      <c r="D173" s="231">
        <v>4431.686712189583</v>
      </c>
      <c r="E173" s="232">
        <v>3418.7825663584977</v>
      </c>
      <c r="F173" s="226">
        <v>2809.0313430974788</v>
      </c>
      <c r="G173" s="226">
        <v>2405.8817825239871</v>
      </c>
      <c r="H173" s="226">
        <v>2118.8782705252147</v>
      </c>
      <c r="I173" s="226">
        <v>1904.4623996219329</v>
      </c>
      <c r="J173" s="226">
        <v>1738.4345775623294</v>
      </c>
      <c r="K173" s="226">
        <v>1606.2746275211173</v>
      </c>
      <c r="M173" s="230">
        <v>6464.2324094161168</v>
      </c>
      <c r="N173" s="231">
        <v>4434.9905936655905</v>
      </c>
      <c r="O173" s="232">
        <v>3422.1244570823601</v>
      </c>
      <c r="P173" s="226">
        <v>2809.0313430974788</v>
      </c>
      <c r="Q173" s="226">
        <v>2405.8817825239871</v>
      </c>
      <c r="R173" s="226">
        <v>2118.8782705252147</v>
      </c>
      <c r="S173" s="226">
        <v>1904.4623996219329</v>
      </c>
      <c r="T173" s="226">
        <v>1738.4345775623294</v>
      </c>
      <c r="U173" s="226">
        <v>1606.2746275211173</v>
      </c>
      <c r="W173" s="230">
        <v>6453.7180573407013</v>
      </c>
      <c r="X173" s="231">
        <v>4424.4234672638649</v>
      </c>
      <c r="Y173" s="232">
        <v>3411.4374515592617</v>
      </c>
      <c r="Z173" s="226">
        <v>2809.0313430974788</v>
      </c>
      <c r="AA173" s="226">
        <v>2405.8817825239871</v>
      </c>
      <c r="AB173" s="226">
        <v>2118.8782705252147</v>
      </c>
      <c r="AC173" s="226">
        <v>1904.4623996219329</v>
      </c>
      <c r="AD173" s="226">
        <v>1738.4345775623294</v>
      </c>
      <c r="AE173" s="226">
        <v>1606.2746275211173</v>
      </c>
    </row>
    <row r="174" spans="2:31" hidden="1" x14ac:dyDescent="0.2">
      <c r="B174" s="225">
        <v>147000</v>
      </c>
      <c r="C174" s="230">
        <v>6505.1986224625998</v>
      </c>
      <c r="D174" s="231">
        <v>4462.0407307662235</v>
      </c>
      <c r="E174" s="232">
        <v>3442.1988853061584</v>
      </c>
      <c r="F174" s="226">
        <v>2828.2712838036259</v>
      </c>
      <c r="G174" s="226">
        <v>2422.3604248700417</v>
      </c>
      <c r="H174" s="226">
        <v>2133.3911353918261</v>
      </c>
      <c r="I174" s="226">
        <v>1917.506662633042</v>
      </c>
      <c r="J174" s="226">
        <v>1750.341663710017</v>
      </c>
      <c r="K174" s="226">
        <v>1617.2765085315357</v>
      </c>
      <c r="M174" s="230">
        <v>6508.5079738641716</v>
      </c>
      <c r="N174" s="231">
        <v>4465.3672415674091</v>
      </c>
      <c r="O174" s="232">
        <v>3445.5636656925135</v>
      </c>
      <c r="P174" s="226">
        <v>2828.2712838036259</v>
      </c>
      <c r="Q174" s="226">
        <v>2422.3604248700417</v>
      </c>
      <c r="R174" s="226">
        <v>2133.3911353918261</v>
      </c>
      <c r="S174" s="226">
        <v>1917.506662633042</v>
      </c>
      <c r="T174" s="226">
        <v>1750.341663710017</v>
      </c>
      <c r="U174" s="226">
        <v>1617.2765085315357</v>
      </c>
      <c r="W174" s="230">
        <v>6497.9216056786508</v>
      </c>
      <c r="X174" s="231">
        <v>4454.7277375875901</v>
      </c>
      <c r="Y174" s="232">
        <v>3434.8034615014485</v>
      </c>
      <c r="Z174" s="226">
        <v>2828.2712838036259</v>
      </c>
      <c r="AA174" s="226">
        <v>2422.3604248700417</v>
      </c>
      <c r="AB174" s="226">
        <v>2133.3911353918261</v>
      </c>
      <c r="AC174" s="226">
        <v>1917.506662633042</v>
      </c>
      <c r="AD174" s="226">
        <v>1750.341663710017</v>
      </c>
      <c r="AE174" s="226">
        <v>1617.2765085315357</v>
      </c>
    </row>
    <row r="175" spans="2:31" hidden="1" x14ac:dyDescent="0.2">
      <c r="B175" s="225">
        <v>148000</v>
      </c>
      <c r="C175" s="230">
        <v>6549.4516743160866</v>
      </c>
      <c r="D175" s="231">
        <v>4492.394749342865</v>
      </c>
      <c r="E175" s="232">
        <v>3465.6152042538197</v>
      </c>
      <c r="F175" s="226">
        <v>2847.511224509773</v>
      </c>
      <c r="G175" s="226">
        <v>2438.8390672160967</v>
      </c>
      <c r="H175" s="226">
        <v>2147.904000258437</v>
      </c>
      <c r="I175" s="226">
        <v>1930.5509256441512</v>
      </c>
      <c r="J175" s="226">
        <v>1762.2487498577041</v>
      </c>
      <c r="K175" s="226">
        <v>1628.2783895419543</v>
      </c>
      <c r="M175" s="230">
        <v>6552.7835383122274</v>
      </c>
      <c r="N175" s="231">
        <v>4495.7438894692286</v>
      </c>
      <c r="O175" s="232">
        <v>3469.0028743026664</v>
      </c>
      <c r="P175" s="226">
        <v>2847.511224509773</v>
      </c>
      <c r="Q175" s="226">
        <v>2438.8390672160967</v>
      </c>
      <c r="R175" s="226">
        <v>2147.904000258437</v>
      </c>
      <c r="S175" s="226">
        <v>1930.5509256441512</v>
      </c>
      <c r="T175" s="226">
        <v>1762.2487498577041</v>
      </c>
      <c r="U175" s="226">
        <v>1628.2783895419543</v>
      </c>
      <c r="W175" s="230">
        <v>6542.1251540166013</v>
      </c>
      <c r="X175" s="231">
        <v>4485.0320079113153</v>
      </c>
      <c r="Y175" s="232">
        <v>3458.1694714436353</v>
      </c>
      <c r="Z175" s="226">
        <v>2847.511224509773</v>
      </c>
      <c r="AA175" s="226">
        <v>2438.8390672160967</v>
      </c>
      <c r="AB175" s="226">
        <v>2147.904000258437</v>
      </c>
      <c r="AC175" s="226">
        <v>1930.5509256441512</v>
      </c>
      <c r="AD175" s="226">
        <v>1762.2487498577041</v>
      </c>
      <c r="AE175" s="226">
        <v>1628.2783895419543</v>
      </c>
    </row>
    <row r="176" spans="2:31" hidden="1" x14ac:dyDescent="0.2">
      <c r="B176" s="225">
        <v>149000</v>
      </c>
      <c r="C176" s="230">
        <v>6593.7047261695743</v>
      </c>
      <c r="D176" s="231">
        <v>4522.7487679195056</v>
      </c>
      <c r="E176" s="232">
        <v>3489.0315232014805</v>
      </c>
      <c r="F176" s="226">
        <v>2866.7511652159201</v>
      </c>
      <c r="G176" s="226">
        <v>2455.3177095621513</v>
      </c>
      <c r="H176" s="226">
        <v>2162.4168651250479</v>
      </c>
      <c r="I176" s="226">
        <v>1943.5951886552605</v>
      </c>
      <c r="J176" s="226">
        <v>1774.1558360053912</v>
      </c>
      <c r="K176" s="226">
        <v>1639.2802705523732</v>
      </c>
      <c r="M176" s="230">
        <v>6597.0591027602832</v>
      </c>
      <c r="N176" s="231">
        <v>4526.1205373710472</v>
      </c>
      <c r="O176" s="232">
        <v>3492.4420829128194</v>
      </c>
      <c r="P176" s="226">
        <v>2866.7511652159201</v>
      </c>
      <c r="Q176" s="226">
        <v>2455.3177095621513</v>
      </c>
      <c r="R176" s="226">
        <v>2162.4168651250479</v>
      </c>
      <c r="S176" s="226">
        <v>1943.5951886552605</v>
      </c>
      <c r="T176" s="226">
        <v>1774.1558360053912</v>
      </c>
      <c r="U176" s="226">
        <v>1639.2802705523732</v>
      </c>
      <c r="W176" s="230">
        <v>6586.3287023545508</v>
      </c>
      <c r="X176" s="231">
        <v>4515.3362782350405</v>
      </c>
      <c r="Y176" s="232">
        <v>3481.5354813858221</v>
      </c>
      <c r="Z176" s="226">
        <v>2866.7511652159201</v>
      </c>
      <c r="AA176" s="226">
        <v>2455.3177095621513</v>
      </c>
      <c r="AB176" s="226">
        <v>2162.4168651250479</v>
      </c>
      <c r="AC176" s="226">
        <v>1943.5951886552605</v>
      </c>
      <c r="AD176" s="226">
        <v>1774.1558360053912</v>
      </c>
      <c r="AE176" s="226">
        <v>1639.2802705523732</v>
      </c>
    </row>
    <row r="177" spans="2:31" x14ac:dyDescent="0.2">
      <c r="B177" s="225">
        <v>150000</v>
      </c>
      <c r="C177" s="230">
        <v>6637.9577780230611</v>
      </c>
      <c r="D177" s="231">
        <v>4553.1027864961461</v>
      </c>
      <c r="E177" s="232">
        <v>3512.4478421491413</v>
      </c>
      <c r="F177" s="226">
        <v>2885.9911059220672</v>
      </c>
      <c r="G177" s="226">
        <v>2471.7963519082059</v>
      </c>
      <c r="H177" s="226">
        <v>2176.9297299916589</v>
      </c>
      <c r="I177" s="226">
        <v>1956.6394516663693</v>
      </c>
      <c r="J177" s="226">
        <v>1786.0629221530785</v>
      </c>
      <c r="K177" s="226">
        <v>1650.2821515627916</v>
      </c>
      <c r="M177" s="230">
        <v>6641.3346672083389</v>
      </c>
      <c r="N177" s="231">
        <v>4556.4971852728668</v>
      </c>
      <c r="O177" s="232">
        <v>3515.8812915229728</v>
      </c>
      <c r="P177" s="226">
        <v>2885.9911059220672</v>
      </c>
      <c r="Q177" s="226">
        <v>2471.7963519082059</v>
      </c>
      <c r="R177" s="226">
        <v>2176.9297299916589</v>
      </c>
      <c r="S177" s="226">
        <v>1956.6394516663693</v>
      </c>
      <c r="T177" s="226">
        <v>1786.0629221530785</v>
      </c>
      <c r="U177" s="226">
        <v>1650.2821515627916</v>
      </c>
      <c r="W177" s="230">
        <v>6630.5322506925004</v>
      </c>
      <c r="X177" s="231">
        <v>4545.6405485587647</v>
      </c>
      <c r="Y177" s="232">
        <v>3504.9014913280089</v>
      </c>
      <c r="Z177" s="226">
        <v>2885.9911059220672</v>
      </c>
      <c r="AA177" s="226">
        <v>2471.7963519082059</v>
      </c>
      <c r="AB177" s="226">
        <v>2176.9297299916589</v>
      </c>
      <c r="AC177" s="226">
        <v>1956.6394516663693</v>
      </c>
      <c r="AD177" s="226">
        <v>1786.0629221530785</v>
      </c>
      <c r="AE177" s="226">
        <v>1650.2821515627916</v>
      </c>
    </row>
    <row r="178" spans="2:31" hidden="1" x14ac:dyDescent="0.2">
      <c r="B178" s="225">
        <v>151000</v>
      </c>
      <c r="C178" s="230">
        <v>6682.2108298765479</v>
      </c>
      <c r="D178" s="231">
        <v>4583.4568050727876</v>
      </c>
      <c r="E178" s="232">
        <v>3535.8641610968025</v>
      </c>
      <c r="F178" s="226">
        <v>2905.2310466282147</v>
      </c>
      <c r="G178" s="226">
        <v>2488.2749942542605</v>
      </c>
      <c r="H178" s="226">
        <v>2191.4425948582698</v>
      </c>
      <c r="I178" s="226">
        <v>1969.6837146774785</v>
      </c>
      <c r="J178" s="226">
        <v>1797.9700083007656</v>
      </c>
      <c r="K178" s="226">
        <v>1661.2840325732102</v>
      </c>
      <c r="M178" s="230">
        <v>6685.6102316563938</v>
      </c>
      <c r="N178" s="231">
        <v>4586.8738331746854</v>
      </c>
      <c r="O178" s="232">
        <v>3539.3205001331262</v>
      </c>
      <c r="P178" s="226">
        <v>2905.2310466282147</v>
      </c>
      <c r="Q178" s="226">
        <v>2488.2749942542605</v>
      </c>
      <c r="R178" s="226">
        <v>2191.4425948582698</v>
      </c>
      <c r="S178" s="226">
        <v>1969.6837146774785</v>
      </c>
      <c r="T178" s="226">
        <v>1797.9700083007656</v>
      </c>
      <c r="U178" s="226">
        <v>1661.2840325732102</v>
      </c>
      <c r="W178" s="230">
        <v>6674.7357990304508</v>
      </c>
      <c r="X178" s="231">
        <v>4575.9448188824908</v>
      </c>
      <c r="Y178" s="232">
        <v>3528.2675012701952</v>
      </c>
      <c r="Z178" s="226">
        <v>2905.2310466282147</v>
      </c>
      <c r="AA178" s="226">
        <v>2488.2749942542605</v>
      </c>
      <c r="AB178" s="226">
        <v>2191.4425948582698</v>
      </c>
      <c r="AC178" s="226">
        <v>1969.6837146774785</v>
      </c>
      <c r="AD178" s="226">
        <v>1797.9700083007656</v>
      </c>
      <c r="AE178" s="226">
        <v>1661.2840325732102</v>
      </c>
    </row>
    <row r="179" spans="2:31" hidden="1" x14ac:dyDescent="0.2">
      <c r="B179" s="225">
        <v>152000</v>
      </c>
      <c r="C179" s="230">
        <v>6726.4638817300356</v>
      </c>
      <c r="D179" s="231">
        <v>4613.8108236494281</v>
      </c>
      <c r="E179" s="232">
        <v>3559.2804800444633</v>
      </c>
      <c r="F179" s="226">
        <v>2924.4709873343613</v>
      </c>
      <c r="G179" s="226">
        <v>2504.7536366003155</v>
      </c>
      <c r="H179" s="226">
        <v>2205.9554597248812</v>
      </c>
      <c r="I179" s="226">
        <v>1982.7279776885878</v>
      </c>
      <c r="J179" s="226">
        <v>1809.8770944484527</v>
      </c>
      <c r="K179" s="226">
        <v>1672.2859135836291</v>
      </c>
      <c r="M179" s="230">
        <v>6729.8857961044496</v>
      </c>
      <c r="N179" s="231">
        <v>4617.2504810765049</v>
      </c>
      <c r="O179" s="232">
        <v>3562.7597087432791</v>
      </c>
      <c r="P179" s="226">
        <v>2924.4709873343613</v>
      </c>
      <c r="Q179" s="226">
        <v>2504.7536366003155</v>
      </c>
      <c r="R179" s="226">
        <v>2205.9554597248812</v>
      </c>
      <c r="S179" s="226">
        <v>1982.7279776885878</v>
      </c>
      <c r="T179" s="226">
        <v>1809.8770944484527</v>
      </c>
      <c r="U179" s="226">
        <v>1672.2859135836291</v>
      </c>
      <c r="W179" s="230">
        <v>6718.9393473684013</v>
      </c>
      <c r="X179" s="231">
        <v>4606.249089206216</v>
      </c>
      <c r="Y179" s="232">
        <v>3551.633511212382</v>
      </c>
      <c r="Z179" s="226">
        <v>2924.4709873343613</v>
      </c>
      <c r="AA179" s="226">
        <v>2504.7536366003155</v>
      </c>
      <c r="AB179" s="226">
        <v>2205.9554597248812</v>
      </c>
      <c r="AC179" s="226">
        <v>1982.7279776885878</v>
      </c>
      <c r="AD179" s="226">
        <v>1809.8770944484527</v>
      </c>
      <c r="AE179" s="226">
        <v>1672.2859135836291</v>
      </c>
    </row>
    <row r="180" spans="2:31" hidden="1" x14ac:dyDescent="0.2">
      <c r="B180" s="225">
        <v>153000</v>
      </c>
      <c r="C180" s="230">
        <v>6770.7169335835224</v>
      </c>
      <c r="D180" s="231">
        <v>4644.1648422260696</v>
      </c>
      <c r="E180" s="232">
        <v>3582.6967989921245</v>
      </c>
      <c r="F180" s="226">
        <v>2943.7109280405089</v>
      </c>
      <c r="G180" s="226">
        <v>2521.2322789463701</v>
      </c>
      <c r="H180" s="226">
        <v>2220.4683245914921</v>
      </c>
      <c r="I180" s="226">
        <v>1995.7722406996968</v>
      </c>
      <c r="J180" s="226">
        <v>1821.78418059614</v>
      </c>
      <c r="K180" s="226">
        <v>1683.2877945940475</v>
      </c>
      <c r="M180" s="230">
        <v>6774.1613605525063</v>
      </c>
      <c r="N180" s="231">
        <v>4647.6271289783235</v>
      </c>
      <c r="O180" s="232">
        <v>3586.1989173534321</v>
      </c>
      <c r="P180" s="226">
        <v>2943.7109280405089</v>
      </c>
      <c r="Q180" s="226">
        <v>2521.2322789463701</v>
      </c>
      <c r="R180" s="226">
        <v>2220.4683245914921</v>
      </c>
      <c r="S180" s="226">
        <v>1995.7722406996968</v>
      </c>
      <c r="T180" s="226">
        <v>1821.78418059614</v>
      </c>
      <c r="U180" s="226">
        <v>1683.2877945940475</v>
      </c>
      <c r="W180" s="230">
        <v>6763.1428957063508</v>
      </c>
      <c r="X180" s="231">
        <v>4636.5533595299403</v>
      </c>
      <c r="Y180" s="232">
        <v>3574.9995211545688</v>
      </c>
      <c r="Z180" s="226">
        <v>2943.7109280405089</v>
      </c>
      <c r="AA180" s="226">
        <v>2521.2322789463701</v>
      </c>
      <c r="AB180" s="226">
        <v>2220.4683245914921</v>
      </c>
      <c r="AC180" s="226">
        <v>1995.7722406996968</v>
      </c>
      <c r="AD180" s="226">
        <v>1821.78418059614</v>
      </c>
      <c r="AE180" s="226">
        <v>1683.2877945940475</v>
      </c>
    </row>
    <row r="181" spans="2:31" hidden="1" x14ac:dyDescent="0.2">
      <c r="B181" s="225">
        <v>154000</v>
      </c>
      <c r="C181" s="230">
        <v>6814.9699854370092</v>
      </c>
      <c r="D181" s="231">
        <v>4674.5188608027111</v>
      </c>
      <c r="E181" s="232">
        <v>3606.1131179397853</v>
      </c>
      <c r="F181" s="226">
        <v>2962.9508687466555</v>
      </c>
      <c r="G181" s="226">
        <v>2537.7109212924247</v>
      </c>
      <c r="H181" s="226">
        <v>2234.9811894581035</v>
      </c>
      <c r="I181" s="226">
        <v>2008.816503710806</v>
      </c>
      <c r="J181" s="226">
        <v>1833.6912667438271</v>
      </c>
      <c r="K181" s="226">
        <v>1694.2896756044661</v>
      </c>
      <c r="M181" s="230">
        <v>6818.4369250005611</v>
      </c>
      <c r="N181" s="231">
        <v>4678.0037768801431</v>
      </c>
      <c r="O181" s="232">
        <v>3609.638125963585</v>
      </c>
      <c r="P181" s="226">
        <v>2962.9508687466555</v>
      </c>
      <c r="Q181" s="226">
        <v>2537.7109212924247</v>
      </c>
      <c r="R181" s="226">
        <v>2234.9811894581035</v>
      </c>
      <c r="S181" s="226">
        <v>2008.816503710806</v>
      </c>
      <c r="T181" s="226">
        <v>1833.6912667438271</v>
      </c>
      <c r="U181" s="226">
        <v>1694.2896756044661</v>
      </c>
      <c r="W181" s="230">
        <v>6807.3464440443013</v>
      </c>
      <c r="X181" s="231">
        <v>4666.8576298536664</v>
      </c>
      <c r="Y181" s="232">
        <v>3598.3655310967556</v>
      </c>
      <c r="Z181" s="226">
        <v>2962.9508687466555</v>
      </c>
      <c r="AA181" s="226">
        <v>2537.7109212924247</v>
      </c>
      <c r="AB181" s="226">
        <v>2234.9811894581035</v>
      </c>
      <c r="AC181" s="226">
        <v>2008.816503710806</v>
      </c>
      <c r="AD181" s="226">
        <v>1833.6912667438271</v>
      </c>
      <c r="AE181" s="226">
        <v>1694.2896756044661</v>
      </c>
    </row>
    <row r="182" spans="2:31" hidden="1" x14ac:dyDescent="0.2">
      <c r="B182" s="225">
        <v>155000</v>
      </c>
      <c r="C182" s="230">
        <v>6859.2230372904969</v>
      </c>
      <c r="D182" s="231">
        <v>4704.8728793793516</v>
      </c>
      <c r="E182" s="232">
        <v>3629.5294368874461</v>
      </c>
      <c r="F182" s="226">
        <v>2982.190809452803</v>
      </c>
      <c r="G182" s="226">
        <v>2554.1895636384793</v>
      </c>
      <c r="H182" s="226">
        <v>2249.4940543247144</v>
      </c>
      <c r="I182" s="226">
        <v>2021.8607667219151</v>
      </c>
      <c r="J182" s="226">
        <v>1845.5983528915142</v>
      </c>
      <c r="K182" s="226">
        <v>1705.2915566148845</v>
      </c>
      <c r="M182" s="230">
        <v>6862.7124894486169</v>
      </c>
      <c r="N182" s="231">
        <v>4708.3804247819617</v>
      </c>
      <c r="O182" s="232">
        <v>3633.0773345737384</v>
      </c>
      <c r="P182" s="226">
        <v>2982.190809452803</v>
      </c>
      <c r="Q182" s="226">
        <v>2554.1895636384793</v>
      </c>
      <c r="R182" s="226">
        <v>2249.4940543247144</v>
      </c>
      <c r="S182" s="226">
        <v>2021.8607667219151</v>
      </c>
      <c r="T182" s="226">
        <v>1845.5983528915142</v>
      </c>
      <c r="U182" s="226">
        <v>1705.2915566148845</v>
      </c>
      <c r="W182" s="230">
        <v>6851.5499923822508</v>
      </c>
      <c r="X182" s="231">
        <v>4697.1619001773906</v>
      </c>
      <c r="Y182" s="232">
        <v>3621.7315410389424</v>
      </c>
      <c r="Z182" s="226">
        <v>2982.190809452803</v>
      </c>
      <c r="AA182" s="226">
        <v>2554.1895636384793</v>
      </c>
      <c r="AB182" s="226">
        <v>2249.4940543247144</v>
      </c>
      <c r="AC182" s="226">
        <v>2021.8607667219151</v>
      </c>
      <c r="AD182" s="226">
        <v>1845.5983528915142</v>
      </c>
      <c r="AE182" s="226">
        <v>1705.2915566148845</v>
      </c>
    </row>
    <row r="183" spans="2:31" hidden="1" x14ac:dyDescent="0.2">
      <c r="B183" s="225">
        <v>156000</v>
      </c>
      <c r="C183" s="230">
        <v>6903.4760891439828</v>
      </c>
      <c r="D183" s="231">
        <v>4735.2268979559922</v>
      </c>
      <c r="E183" s="232">
        <v>3652.9457558351073</v>
      </c>
      <c r="F183" s="226">
        <v>3001.4307501589501</v>
      </c>
      <c r="G183" s="226">
        <v>2570.6682059845343</v>
      </c>
      <c r="H183" s="226">
        <v>2264.0069191913253</v>
      </c>
      <c r="I183" s="226">
        <v>2034.9050297330241</v>
      </c>
      <c r="J183" s="226">
        <v>1857.5054390392013</v>
      </c>
      <c r="K183" s="226">
        <v>1716.2934376253033</v>
      </c>
      <c r="M183" s="230">
        <v>6906.9880538966718</v>
      </c>
      <c r="N183" s="231">
        <v>4738.7570726837812</v>
      </c>
      <c r="O183" s="232">
        <v>3656.5165431838918</v>
      </c>
      <c r="P183" s="226">
        <v>3001.4307501589501</v>
      </c>
      <c r="Q183" s="226">
        <v>2570.6682059845343</v>
      </c>
      <c r="R183" s="226">
        <v>2264.0069191913253</v>
      </c>
      <c r="S183" s="226">
        <v>2034.9050297330241</v>
      </c>
      <c r="T183" s="226">
        <v>1857.5054390392013</v>
      </c>
      <c r="U183" s="226">
        <v>1716.2934376253033</v>
      </c>
      <c r="W183" s="230">
        <v>6895.7535407202004</v>
      </c>
      <c r="X183" s="231">
        <v>4727.4661705011158</v>
      </c>
      <c r="Y183" s="232">
        <v>3645.0975509811292</v>
      </c>
      <c r="Z183" s="226">
        <v>3001.4307501589501</v>
      </c>
      <c r="AA183" s="226">
        <v>2570.6682059845343</v>
      </c>
      <c r="AB183" s="226">
        <v>2264.0069191913253</v>
      </c>
      <c r="AC183" s="226">
        <v>2034.9050297330241</v>
      </c>
      <c r="AD183" s="226">
        <v>1857.5054390392013</v>
      </c>
      <c r="AE183" s="226">
        <v>1716.2934376253033</v>
      </c>
    </row>
    <row r="184" spans="2:31" hidden="1" x14ac:dyDescent="0.2">
      <c r="B184" s="225">
        <v>157000</v>
      </c>
      <c r="C184" s="230">
        <v>6947.7291409974705</v>
      </c>
      <c r="D184" s="231">
        <v>4765.5809165326336</v>
      </c>
      <c r="E184" s="232">
        <v>3676.3620747827676</v>
      </c>
      <c r="F184" s="226">
        <v>3020.6706908650972</v>
      </c>
      <c r="G184" s="226">
        <v>2587.1468483305889</v>
      </c>
      <c r="H184" s="226">
        <v>2278.5197840579362</v>
      </c>
      <c r="I184" s="226">
        <v>2047.9492927441333</v>
      </c>
      <c r="J184" s="226">
        <v>1869.4125251868888</v>
      </c>
      <c r="K184" s="226">
        <v>1727.295318635722</v>
      </c>
      <c r="M184" s="230">
        <v>6951.2636183447275</v>
      </c>
      <c r="N184" s="231">
        <v>4769.1337205856007</v>
      </c>
      <c r="O184" s="232">
        <v>3679.9557517940448</v>
      </c>
      <c r="P184" s="226">
        <v>3020.6706908650972</v>
      </c>
      <c r="Q184" s="226">
        <v>2587.1468483305889</v>
      </c>
      <c r="R184" s="226">
        <v>2278.5197840579362</v>
      </c>
      <c r="S184" s="226">
        <v>2047.9492927441333</v>
      </c>
      <c r="T184" s="226">
        <v>1869.4125251868888</v>
      </c>
      <c r="U184" s="226">
        <v>1727.295318635722</v>
      </c>
      <c r="W184" s="230">
        <v>6939.9570890581508</v>
      </c>
      <c r="X184" s="231">
        <v>4757.770440824841</v>
      </c>
      <c r="Y184" s="232">
        <v>3668.4635609233155</v>
      </c>
      <c r="Z184" s="226">
        <v>3020.6706908650972</v>
      </c>
      <c r="AA184" s="226">
        <v>2587.1468483305889</v>
      </c>
      <c r="AB184" s="226">
        <v>2278.5197840579362</v>
      </c>
      <c r="AC184" s="226">
        <v>2047.9492927441333</v>
      </c>
      <c r="AD184" s="226">
        <v>1869.4125251868888</v>
      </c>
      <c r="AE184" s="226">
        <v>1727.295318635722</v>
      </c>
    </row>
    <row r="185" spans="2:31" hidden="1" x14ac:dyDescent="0.2">
      <c r="B185" s="225">
        <v>158000</v>
      </c>
      <c r="C185" s="230">
        <v>6991.9821928509582</v>
      </c>
      <c r="D185" s="231">
        <v>4795.9349351092742</v>
      </c>
      <c r="E185" s="232">
        <v>3699.7783937304284</v>
      </c>
      <c r="F185" s="226">
        <v>3039.9106315712443</v>
      </c>
      <c r="G185" s="226">
        <v>2603.6254906766435</v>
      </c>
      <c r="H185" s="226">
        <v>2293.0326489245476</v>
      </c>
      <c r="I185" s="226">
        <v>2060.9935557552426</v>
      </c>
      <c r="J185" s="226">
        <v>1881.3196113345759</v>
      </c>
      <c r="K185" s="226">
        <v>1738.2971996461404</v>
      </c>
      <c r="M185" s="230">
        <v>6995.5391827927842</v>
      </c>
      <c r="N185" s="231">
        <v>4799.5103684874193</v>
      </c>
      <c r="O185" s="232">
        <v>3703.3949604041982</v>
      </c>
      <c r="P185" s="226">
        <v>3039.9106315712443</v>
      </c>
      <c r="Q185" s="226">
        <v>2603.6254906766435</v>
      </c>
      <c r="R185" s="226">
        <v>2293.0326489245476</v>
      </c>
      <c r="S185" s="226">
        <v>2060.9935557552426</v>
      </c>
      <c r="T185" s="226">
        <v>1881.3196113345759</v>
      </c>
      <c r="U185" s="226">
        <v>1738.2971996461404</v>
      </c>
      <c r="W185" s="230">
        <v>6984.1606373961013</v>
      </c>
      <c r="X185" s="231">
        <v>4788.0747111485662</v>
      </c>
      <c r="Y185" s="232">
        <v>3691.8295708655023</v>
      </c>
      <c r="Z185" s="226">
        <v>3039.9106315712443</v>
      </c>
      <c r="AA185" s="226">
        <v>2603.6254906766435</v>
      </c>
      <c r="AB185" s="226">
        <v>2293.0326489245476</v>
      </c>
      <c r="AC185" s="226">
        <v>2060.9935557552426</v>
      </c>
      <c r="AD185" s="226">
        <v>1881.3196113345759</v>
      </c>
      <c r="AE185" s="226">
        <v>1738.2971996461404</v>
      </c>
    </row>
    <row r="186" spans="2:31" hidden="1" x14ac:dyDescent="0.2">
      <c r="B186" s="225">
        <v>159000</v>
      </c>
      <c r="C186" s="230">
        <v>7036.2352447044441</v>
      </c>
      <c r="D186" s="231">
        <v>4826.2889536859157</v>
      </c>
      <c r="E186" s="232">
        <v>3723.1947126780897</v>
      </c>
      <c r="F186" s="226">
        <v>3059.1505722773913</v>
      </c>
      <c r="G186" s="226">
        <v>2620.1041330226985</v>
      </c>
      <c r="H186" s="226">
        <v>2307.5455137911586</v>
      </c>
      <c r="I186" s="226">
        <v>2074.0378187663514</v>
      </c>
      <c r="J186" s="226">
        <v>1893.226697482263</v>
      </c>
      <c r="K186" s="226">
        <v>1749.299080656559</v>
      </c>
      <c r="M186" s="230">
        <v>7039.8147472408391</v>
      </c>
      <c r="N186" s="231">
        <v>4829.8870163892379</v>
      </c>
      <c r="O186" s="232">
        <v>3726.8341690143511</v>
      </c>
      <c r="P186" s="226">
        <v>3059.1505722773913</v>
      </c>
      <c r="Q186" s="226">
        <v>2620.1041330226985</v>
      </c>
      <c r="R186" s="226">
        <v>2307.5455137911586</v>
      </c>
      <c r="S186" s="226">
        <v>2074.0378187663514</v>
      </c>
      <c r="T186" s="226">
        <v>1893.226697482263</v>
      </c>
      <c r="U186" s="226">
        <v>1749.299080656559</v>
      </c>
      <c r="W186" s="230">
        <v>7028.3641857340517</v>
      </c>
      <c r="X186" s="231">
        <v>4818.3789814722913</v>
      </c>
      <c r="Y186" s="232">
        <v>3715.1955808076891</v>
      </c>
      <c r="Z186" s="226">
        <v>3059.1505722773913</v>
      </c>
      <c r="AA186" s="226">
        <v>2620.1041330226985</v>
      </c>
      <c r="AB186" s="226">
        <v>2307.5455137911586</v>
      </c>
      <c r="AC186" s="226">
        <v>2074.0378187663514</v>
      </c>
      <c r="AD186" s="226">
        <v>1893.226697482263</v>
      </c>
      <c r="AE186" s="226">
        <v>1749.299080656559</v>
      </c>
    </row>
    <row r="187" spans="2:31" hidden="1" x14ac:dyDescent="0.2">
      <c r="B187" s="225">
        <v>160000</v>
      </c>
      <c r="C187" s="230">
        <v>7080.4882965579318</v>
      </c>
      <c r="D187" s="231">
        <v>4856.6429722625562</v>
      </c>
      <c r="E187" s="232">
        <v>3746.6110316257505</v>
      </c>
      <c r="F187" s="226">
        <v>3078.3905129835384</v>
      </c>
      <c r="G187" s="226">
        <v>2636.5827753687531</v>
      </c>
      <c r="H187" s="226">
        <v>2322.0583786577695</v>
      </c>
      <c r="I187" s="226">
        <v>2087.0820817774606</v>
      </c>
      <c r="J187" s="226">
        <v>1905.1337836299504</v>
      </c>
      <c r="K187" s="226">
        <v>1760.3009616669779</v>
      </c>
      <c r="M187" s="230">
        <v>7084.0903116888949</v>
      </c>
      <c r="N187" s="231">
        <v>4860.2636642910575</v>
      </c>
      <c r="O187" s="232">
        <v>3750.2733776245041</v>
      </c>
      <c r="P187" s="226">
        <v>3078.3905129835384</v>
      </c>
      <c r="Q187" s="226">
        <v>2636.5827753687531</v>
      </c>
      <c r="R187" s="226">
        <v>2322.0583786577695</v>
      </c>
      <c r="S187" s="226">
        <v>2087.0820817774606</v>
      </c>
      <c r="T187" s="226">
        <v>1905.1337836299504</v>
      </c>
      <c r="U187" s="226">
        <v>1760.3009616669779</v>
      </c>
      <c r="W187" s="230">
        <v>7072.5677340720003</v>
      </c>
      <c r="X187" s="231">
        <v>4848.6832517960165</v>
      </c>
      <c r="Y187" s="232">
        <v>3738.5615907498759</v>
      </c>
      <c r="Z187" s="226">
        <v>3078.3905129835384</v>
      </c>
      <c r="AA187" s="226">
        <v>2636.5827753687531</v>
      </c>
      <c r="AB187" s="226">
        <v>2322.0583786577695</v>
      </c>
      <c r="AC187" s="226">
        <v>2087.0820817774606</v>
      </c>
      <c r="AD187" s="226">
        <v>1905.1337836299504</v>
      </c>
      <c r="AE187" s="226">
        <v>1760.3009616669779</v>
      </c>
    </row>
    <row r="188" spans="2:31" hidden="1" x14ac:dyDescent="0.2">
      <c r="B188" s="225">
        <v>161000</v>
      </c>
      <c r="C188" s="230">
        <v>7124.7413484114195</v>
      </c>
      <c r="D188" s="231">
        <v>4886.9969908391977</v>
      </c>
      <c r="E188" s="232">
        <v>3770.0273505734117</v>
      </c>
      <c r="F188" s="226">
        <v>3097.630453689686</v>
      </c>
      <c r="G188" s="226">
        <v>2653.0614177148077</v>
      </c>
      <c r="H188" s="226">
        <v>2336.5712435243804</v>
      </c>
      <c r="I188" s="226">
        <v>2100.1263447885699</v>
      </c>
      <c r="J188" s="226">
        <v>1917.0408697776375</v>
      </c>
      <c r="K188" s="226">
        <v>1771.3028426773963</v>
      </c>
      <c r="M188" s="230">
        <v>7128.3658761369497</v>
      </c>
      <c r="N188" s="231">
        <v>4890.640312192877</v>
      </c>
      <c r="O188" s="232">
        <v>3773.7125862346575</v>
      </c>
      <c r="P188" s="226">
        <v>3097.630453689686</v>
      </c>
      <c r="Q188" s="226">
        <v>2653.0614177148077</v>
      </c>
      <c r="R188" s="226">
        <v>2336.5712435243804</v>
      </c>
      <c r="S188" s="226">
        <v>2100.1263447885699</v>
      </c>
      <c r="T188" s="226">
        <v>1917.0408697776375</v>
      </c>
      <c r="U188" s="226">
        <v>1771.3028426773963</v>
      </c>
      <c r="W188" s="230">
        <v>7116.7712824099508</v>
      </c>
      <c r="X188" s="231">
        <v>4878.9875221197417</v>
      </c>
      <c r="Y188" s="232">
        <v>3761.9276006920627</v>
      </c>
      <c r="Z188" s="226">
        <v>3097.630453689686</v>
      </c>
      <c r="AA188" s="226">
        <v>2653.0614177148077</v>
      </c>
      <c r="AB188" s="226">
        <v>2336.5712435243804</v>
      </c>
      <c r="AC188" s="226">
        <v>2100.1263447885699</v>
      </c>
      <c r="AD188" s="226">
        <v>1917.0408697776375</v>
      </c>
      <c r="AE188" s="226">
        <v>1771.3028426773963</v>
      </c>
    </row>
    <row r="189" spans="2:31" hidden="1" x14ac:dyDescent="0.2">
      <c r="B189" s="225">
        <v>162000</v>
      </c>
      <c r="C189" s="230">
        <v>7168.9944002649054</v>
      </c>
      <c r="D189" s="231">
        <v>4917.3510094158382</v>
      </c>
      <c r="E189" s="232">
        <v>3793.4436695210725</v>
      </c>
      <c r="F189" s="226">
        <v>3116.8703943958326</v>
      </c>
      <c r="G189" s="226">
        <v>2669.5400600608627</v>
      </c>
      <c r="H189" s="226">
        <v>2351.0841083909918</v>
      </c>
      <c r="I189" s="226">
        <v>2113.1706077996791</v>
      </c>
      <c r="J189" s="226">
        <v>1928.9479559253245</v>
      </c>
      <c r="K189" s="226">
        <v>1782.3047236878149</v>
      </c>
      <c r="M189" s="230">
        <v>7172.6414405850064</v>
      </c>
      <c r="N189" s="231">
        <v>4921.0169600946965</v>
      </c>
      <c r="O189" s="232">
        <v>3797.1517948448109</v>
      </c>
      <c r="P189" s="226">
        <v>3116.8703943958326</v>
      </c>
      <c r="Q189" s="226">
        <v>2669.5400600608627</v>
      </c>
      <c r="R189" s="226">
        <v>2351.0841083909918</v>
      </c>
      <c r="S189" s="226">
        <v>2113.1706077996791</v>
      </c>
      <c r="T189" s="226">
        <v>1928.9479559253245</v>
      </c>
      <c r="U189" s="226">
        <v>1782.3047236878149</v>
      </c>
      <c r="W189" s="230">
        <v>7160.9748307479013</v>
      </c>
      <c r="X189" s="231">
        <v>4909.2917924434669</v>
      </c>
      <c r="Y189" s="232">
        <v>3785.2936106342495</v>
      </c>
      <c r="Z189" s="226">
        <v>3116.8703943958326</v>
      </c>
      <c r="AA189" s="226">
        <v>2669.5400600608627</v>
      </c>
      <c r="AB189" s="226">
        <v>2351.0841083909918</v>
      </c>
      <c r="AC189" s="226">
        <v>2113.1706077996791</v>
      </c>
      <c r="AD189" s="226">
        <v>1928.9479559253245</v>
      </c>
      <c r="AE189" s="226">
        <v>1782.3047236878149</v>
      </c>
    </row>
    <row r="190" spans="2:31" hidden="1" x14ac:dyDescent="0.2">
      <c r="B190" s="225">
        <v>163000</v>
      </c>
      <c r="C190" s="230">
        <v>7213.2474521183931</v>
      </c>
      <c r="D190" s="231">
        <v>4947.7050279924797</v>
      </c>
      <c r="E190" s="232">
        <v>3816.8599884687337</v>
      </c>
      <c r="F190" s="226">
        <v>3136.1103351019801</v>
      </c>
      <c r="G190" s="226">
        <v>2686.0187024069173</v>
      </c>
      <c r="H190" s="226">
        <v>2365.5969732576027</v>
      </c>
      <c r="I190" s="226">
        <v>2126.2148708107884</v>
      </c>
      <c r="J190" s="226">
        <v>1940.8550420730119</v>
      </c>
      <c r="K190" s="226">
        <v>1793.3066046982337</v>
      </c>
      <c r="M190" s="230">
        <v>7216.9170050330613</v>
      </c>
      <c r="N190" s="231">
        <v>4951.3936079965151</v>
      </c>
      <c r="O190" s="232">
        <v>3820.5910034549638</v>
      </c>
      <c r="P190" s="226">
        <v>3136.1103351019801</v>
      </c>
      <c r="Q190" s="226">
        <v>2686.0187024069173</v>
      </c>
      <c r="R190" s="226">
        <v>2365.5969732576027</v>
      </c>
      <c r="S190" s="226">
        <v>2126.2148708107884</v>
      </c>
      <c r="T190" s="226">
        <v>1940.8550420730119</v>
      </c>
      <c r="U190" s="226">
        <v>1793.3066046982337</v>
      </c>
      <c r="W190" s="230">
        <v>7205.1783790858508</v>
      </c>
      <c r="X190" s="231">
        <v>4939.5960627671911</v>
      </c>
      <c r="Y190" s="232">
        <v>3808.6596205764358</v>
      </c>
      <c r="Z190" s="226">
        <v>3136.1103351019801</v>
      </c>
      <c r="AA190" s="226">
        <v>2686.0187024069173</v>
      </c>
      <c r="AB190" s="226">
        <v>2365.5969732576027</v>
      </c>
      <c r="AC190" s="226">
        <v>2126.2148708107884</v>
      </c>
      <c r="AD190" s="226">
        <v>1940.8550420730119</v>
      </c>
      <c r="AE190" s="226">
        <v>1793.3066046982337</v>
      </c>
    </row>
    <row r="191" spans="2:31" hidden="1" x14ac:dyDescent="0.2">
      <c r="B191" s="225">
        <v>164000</v>
      </c>
      <c r="C191" s="230">
        <v>7257.5005039718808</v>
      </c>
      <c r="D191" s="231">
        <v>4978.0590465691203</v>
      </c>
      <c r="E191" s="232">
        <v>3840.2763074163945</v>
      </c>
      <c r="F191" s="226">
        <v>3155.3502758081268</v>
      </c>
      <c r="G191" s="226">
        <v>2702.4973447529715</v>
      </c>
      <c r="H191" s="226">
        <v>2380.1098381242141</v>
      </c>
      <c r="I191" s="226">
        <v>2139.2591338218972</v>
      </c>
      <c r="J191" s="226">
        <v>1952.762128220699</v>
      </c>
      <c r="K191" s="226">
        <v>1804.3084857086521</v>
      </c>
      <c r="M191" s="230">
        <v>7261.1925694811171</v>
      </c>
      <c r="N191" s="231">
        <v>4981.7702558983337</v>
      </c>
      <c r="O191" s="232">
        <v>3844.0302120651168</v>
      </c>
      <c r="P191" s="226">
        <v>3155.3502758081268</v>
      </c>
      <c r="Q191" s="226">
        <v>2702.4973447529715</v>
      </c>
      <c r="R191" s="226">
        <v>2380.1098381242141</v>
      </c>
      <c r="S191" s="226">
        <v>2139.2591338218972</v>
      </c>
      <c r="T191" s="226">
        <v>1952.762128220699</v>
      </c>
      <c r="U191" s="226">
        <v>1804.3084857086521</v>
      </c>
      <c r="W191" s="230">
        <v>7249.3819274238012</v>
      </c>
      <c r="X191" s="231">
        <v>4969.9003330909172</v>
      </c>
      <c r="Y191" s="232">
        <v>3832.0256305186226</v>
      </c>
      <c r="Z191" s="226">
        <v>3155.3502758081268</v>
      </c>
      <c r="AA191" s="226">
        <v>2702.4973447529715</v>
      </c>
      <c r="AB191" s="226">
        <v>2380.1098381242141</v>
      </c>
      <c r="AC191" s="226">
        <v>2139.2591338218972</v>
      </c>
      <c r="AD191" s="226">
        <v>1952.762128220699</v>
      </c>
      <c r="AE191" s="226">
        <v>1804.3084857086521</v>
      </c>
    </row>
    <row r="192" spans="2:31" hidden="1" x14ac:dyDescent="0.2">
      <c r="B192" s="225">
        <v>165000</v>
      </c>
      <c r="C192" s="230">
        <v>7301.7535558253667</v>
      </c>
      <c r="D192" s="231">
        <v>5008.4130651457617</v>
      </c>
      <c r="E192" s="232">
        <v>3863.6926263640553</v>
      </c>
      <c r="F192" s="226">
        <v>3174.5902165142743</v>
      </c>
      <c r="G192" s="226">
        <v>2718.975987099027</v>
      </c>
      <c r="H192" s="226">
        <v>2394.622702990825</v>
      </c>
      <c r="I192" s="226">
        <v>2152.3033968330064</v>
      </c>
      <c r="J192" s="226">
        <v>1964.6692143683861</v>
      </c>
      <c r="K192" s="226">
        <v>1815.3103667190708</v>
      </c>
      <c r="M192" s="230">
        <v>7305.4681339291728</v>
      </c>
      <c r="N192" s="231">
        <v>5012.1469038001533</v>
      </c>
      <c r="O192" s="232">
        <v>3867.4694206752697</v>
      </c>
      <c r="P192" s="226">
        <v>3174.5902165142743</v>
      </c>
      <c r="Q192" s="226">
        <v>2718.975987099027</v>
      </c>
      <c r="R192" s="226">
        <v>2394.622702990825</v>
      </c>
      <c r="S192" s="226">
        <v>2152.3033968330064</v>
      </c>
      <c r="T192" s="226">
        <v>1964.6692143683861</v>
      </c>
      <c r="U192" s="226">
        <v>1815.3103667190708</v>
      </c>
      <c r="W192" s="230">
        <v>7293.5854757617517</v>
      </c>
      <c r="X192" s="231">
        <v>5000.2046034146424</v>
      </c>
      <c r="Y192" s="232">
        <v>3855.3916404608094</v>
      </c>
      <c r="Z192" s="226">
        <v>3174.5902165142743</v>
      </c>
      <c r="AA192" s="226">
        <v>2718.975987099027</v>
      </c>
      <c r="AB192" s="226">
        <v>2394.622702990825</v>
      </c>
      <c r="AC192" s="226">
        <v>2152.3033968330064</v>
      </c>
      <c r="AD192" s="226">
        <v>1964.6692143683861</v>
      </c>
      <c r="AE192" s="226">
        <v>1815.3103667190708</v>
      </c>
    </row>
    <row r="193" spans="2:31" hidden="1" x14ac:dyDescent="0.2">
      <c r="B193" s="225">
        <v>166000</v>
      </c>
      <c r="C193" s="230">
        <v>7346.0066076788544</v>
      </c>
      <c r="D193" s="231">
        <v>5038.7670837224023</v>
      </c>
      <c r="E193" s="232">
        <v>3887.1089453117165</v>
      </c>
      <c r="F193" s="226">
        <v>3193.8301572204209</v>
      </c>
      <c r="G193" s="226">
        <v>2735.4546294450811</v>
      </c>
      <c r="H193" s="226">
        <v>2409.1355678574359</v>
      </c>
      <c r="I193" s="226">
        <v>2165.3476598441157</v>
      </c>
      <c r="J193" s="226">
        <v>1976.5763005160732</v>
      </c>
      <c r="K193" s="226">
        <v>1826.3122477294894</v>
      </c>
      <c r="M193" s="230">
        <v>7349.7436983772277</v>
      </c>
      <c r="N193" s="231">
        <v>5042.5235517019728</v>
      </c>
      <c r="O193" s="232">
        <v>3890.9086292854231</v>
      </c>
      <c r="P193" s="226">
        <v>3193.8301572204209</v>
      </c>
      <c r="Q193" s="226">
        <v>2735.4546294450811</v>
      </c>
      <c r="R193" s="226">
        <v>2409.1355678574359</v>
      </c>
      <c r="S193" s="226">
        <v>2165.3476598441157</v>
      </c>
      <c r="T193" s="226">
        <v>1976.5763005160732</v>
      </c>
      <c r="U193" s="226">
        <v>1826.3122477294894</v>
      </c>
      <c r="W193" s="230">
        <v>7337.7890240997003</v>
      </c>
      <c r="X193" s="231">
        <v>5030.5088737383676</v>
      </c>
      <c r="Y193" s="232">
        <v>3878.7576504029962</v>
      </c>
      <c r="Z193" s="226">
        <v>3193.8301572204209</v>
      </c>
      <c r="AA193" s="226">
        <v>2735.4546294450811</v>
      </c>
      <c r="AB193" s="226">
        <v>2409.1355678574359</v>
      </c>
      <c r="AC193" s="226">
        <v>2165.3476598441157</v>
      </c>
      <c r="AD193" s="226">
        <v>1976.5763005160732</v>
      </c>
      <c r="AE193" s="226">
        <v>1826.3122477294894</v>
      </c>
    </row>
    <row r="194" spans="2:31" hidden="1" x14ac:dyDescent="0.2">
      <c r="B194" s="225">
        <v>167000</v>
      </c>
      <c r="C194" s="230">
        <v>7390.2596595323421</v>
      </c>
      <c r="D194" s="231">
        <v>5069.1211022990428</v>
      </c>
      <c r="E194" s="232">
        <v>3910.5252642593773</v>
      </c>
      <c r="F194" s="226">
        <v>3213.070097926568</v>
      </c>
      <c r="G194" s="226">
        <v>2751.9332717911357</v>
      </c>
      <c r="H194" s="226">
        <v>2423.6484327240469</v>
      </c>
      <c r="I194" s="226">
        <v>2178.3919228552245</v>
      </c>
      <c r="J194" s="226">
        <v>1988.4833866637607</v>
      </c>
      <c r="K194" s="226">
        <v>1837.3141287399078</v>
      </c>
      <c r="M194" s="230">
        <v>7394.0192628252844</v>
      </c>
      <c r="N194" s="231">
        <v>5072.9001996037914</v>
      </c>
      <c r="O194" s="232">
        <v>3914.3478378955765</v>
      </c>
      <c r="P194" s="226">
        <v>3213.070097926568</v>
      </c>
      <c r="Q194" s="226">
        <v>2751.9332717911357</v>
      </c>
      <c r="R194" s="226">
        <v>2423.6484327240469</v>
      </c>
      <c r="S194" s="226">
        <v>2178.3919228552245</v>
      </c>
      <c r="T194" s="226">
        <v>1988.4833866637607</v>
      </c>
      <c r="U194" s="226">
        <v>1837.3141287399078</v>
      </c>
      <c r="W194" s="230">
        <v>7381.9925724376508</v>
      </c>
      <c r="X194" s="231">
        <v>5060.8131440620919</v>
      </c>
      <c r="Y194" s="232">
        <v>3902.123660345183</v>
      </c>
      <c r="Z194" s="226">
        <v>3213.070097926568</v>
      </c>
      <c r="AA194" s="226">
        <v>2751.9332717911357</v>
      </c>
      <c r="AB194" s="226">
        <v>2423.6484327240469</v>
      </c>
      <c r="AC194" s="226">
        <v>2178.3919228552245</v>
      </c>
      <c r="AD194" s="226">
        <v>1988.4833866637607</v>
      </c>
      <c r="AE194" s="226">
        <v>1837.3141287399078</v>
      </c>
    </row>
    <row r="195" spans="2:31" hidden="1" x14ac:dyDescent="0.2">
      <c r="B195" s="225">
        <v>168000</v>
      </c>
      <c r="C195" s="230">
        <v>7434.512711385828</v>
      </c>
      <c r="D195" s="231">
        <v>5099.4751208756843</v>
      </c>
      <c r="E195" s="232">
        <v>3933.9415832070385</v>
      </c>
      <c r="F195" s="226">
        <v>3232.3100386327155</v>
      </c>
      <c r="G195" s="226">
        <v>2768.4119141371907</v>
      </c>
      <c r="H195" s="226">
        <v>2438.1612975906583</v>
      </c>
      <c r="I195" s="226">
        <v>2191.4361858663337</v>
      </c>
      <c r="J195" s="226">
        <v>2000.3904728114478</v>
      </c>
      <c r="K195" s="226">
        <v>1848.3160097503267</v>
      </c>
      <c r="M195" s="230">
        <v>7438.2948272733393</v>
      </c>
      <c r="N195" s="231">
        <v>5103.2768475056109</v>
      </c>
      <c r="O195" s="232">
        <v>3937.7870465057294</v>
      </c>
      <c r="P195" s="226">
        <v>3232.3100386327155</v>
      </c>
      <c r="Q195" s="226">
        <v>2768.4119141371907</v>
      </c>
      <c r="R195" s="226">
        <v>2438.1612975906583</v>
      </c>
      <c r="S195" s="226">
        <v>2191.4361858663337</v>
      </c>
      <c r="T195" s="226">
        <v>2000.3904728114478</v>
      </c>
      <c r="U195" s="226">
        <v>1848.3160097503267</v>
      </c>
      <c r="W195" s="230">
        <v>7426.1961207756012</v>
      </c>
      <c r="X195" s="231">
        <v>5091.117414385817</v>
      </c>
      <c r="Y195" s="232">
        <v>3925.4896702873698</v>
      </c>
      <c r="Z195" s="226">
        <v>3232.3100386327155</v>
      </c>
      <c r="AA195" s="226">
        <v>2768.4119141371907</v>
      </c>
      <c r="AB195" s="226">
        <v>2438.1612975906583</v>
      </c>
      <c r="AC195" s="226">
        <v>2191.4361858663337</v>
      </c>
      <c r="AD195" s="226">
        <v>2000.3904728114478</v>
      </c>
      <c r="AE195" s="226">
        <v>1848.3160097503267</v>
      </c>
    </row>
    <row r="196" spans="2:31" hidden="1" x14ac:dyDescent="0.2">
      <c r="B196" s="225">
        <v>169000</v>
      </c>
      <c r="C196" s="230">
        <v>7478.7657632393157</v>
      </c>
      <c r="D196" s="231">
        <v>5129.8291394523249</v>
      </c>
      <c r="E196" s="232">
        <v>3957.3579021546993</v>
      </c>
      <c r="F196" s="226">
        <v>3251.5499793388622</v>
      </c>
      <c r="G196" s="226">
        <v>2784.8905564832453</v>
      </c>
      <c r="H196" s="226">
        <v>2452.6741624572692</v>
      </c>
      <c r="I196" s="226">
        <v>2204.480448877443</v>
      </c>
      <c r="J196" s="226">
        <v>2012.2975589591349</v>
      </c>
      <c r="K196" s="226">
        <v>1859.3178907607453</v>
      </c>
      <c r="M196" s="230">
        <v>7482.570391721395</v>
      </c>
      <c r="N196" s="231">
        <v>5133.6534954074295</v>
      </c>
      <c r="O196" s="232">
        <v>3961.2262551158824</v>
      </c>
      <c r="P196" s="226">
        <v>3251.5499793388622</v>
      </c>
      <c r="Q196" s="226">
        <v>2784.8905564832453</v>
      </c>
      <c r="R196" s="226">
        <v>2452.6741624572692</v>
      </c>
      <c r="S196" s="226">
        <v>2204.480448877443</v>
      </c>
      <c r="T196" s="226">
        <v>2012.2975589591349</v>
      </c>
      <c r="U196" s="226">
        <v>1859.3178907607453</v>
      </c>
      <c r="W196" s="230">
        <v>7470.3996691135508</v>
      </c>
      <c r="X196" s="231">
        <v>5121.4216847095422</v>
      </c>
      <c r="Y196" s="232">
        <v>3948.8556802295561</v>
      </c>
      <c r="Z196" s="226">
        <v>3251.5499793388622</v>
      </c>
      <c r="AA196" s="226">
        <v>2784.8905564832453</v>
      </c>
      <c r="AB196" s="226">
        <v>2452.6741624572692</v>
      </c>
      <c r="AC196" s="226">
        <v>2204.480448877443</v>
      </c>
      <c r="AD196" s="226">
        <v>2012.2975589591349</v>
      </c>
      <c r="AE196" s="226">
        <v>1859.3178907607453</v>
      </c>
    </row>
    <row r="197" spans="2:31" hidden="1" x14ac:dyDescent="0.2">
      <c r="B197" s="225">
        <v>170000</v>
      </c>
      <c r="C197" s="230">
        <v>7523.0188150928025</v>
      </c>
      <c r="D197" s="231">
        <v>5160.1831580289663</v>
      </c>
      <c r="E197" s="232">
        <v>3980.7742211023601</v>
      </c>
      <c r="F197" s="226">
        <v>3270.7899200450097</v>
      </c>
      <c r="G197" s="226">
        <v>2801.3691988292999</v>
      </c>
      <c r="H197" s="226">
        <v>2467.1870273238801</v>
      </c>
      <c r="I197" s="226">
        <v>2217.5247118885518</v>
      </c>
      <c r="J197" s="226">
        <v>2024.2046451068222</v>
      </c>
      <c r="K197" s="226">
        <v>1870.3197717711637</v>
      </c>
      <c r="M197" s="230">
        <v>7526.8459561694499</v>
      </c>
      <c r="N197" s="231">
        <v>5164.0301433092491</v>
      </c>
      <c r="O197" s="232">
        <v>3984.6654637260358</v>
      </c>
      <c r="P197" s="226">
        <v>3270.7899200450097</v>
      </c>
      <c r="Q197" s="226">
        <v>2801.3691988292999</v>
      </c>
      <c r="R197" s="226">
        <v>2467.1870273238801</v>
      </c>
      <c r="S197" s="226">
        <v>2217.5247118885518</v>
      </c>
      <c r="T197" s="226">
        <v>2024.2046451068222</v>
      </c>
      <c r="U197" s="226">
        <v>1870.3197717711637</v>
      </c>
      <c r="W197" s="230">
        <v>7514.6032174515012</v>
      </c>
      <c r="X197" s="231">
        <v>5151.7259550332683</v>
      </c>
      <c r="Y197" s="232">
        <v>3972.2216901717429</v>
      </c>
      <c r="Z197" s="226">
        <v>3270.7899200450097</v>
      </c>
      <c r="AA197" s="226">
        <v>2801.3691988292999</v>
      </c>
      <c r="AB197" s="226">
        <v>2467.1870273238801</v>
      </c>
      <c r="AC197" s="226">
        <v>2217.5247118885518</v>
      </c>
      <c r="AD197" s="226">
        <v>2024.2046451068222</v>
      </c>
      <c r="AE197" s="226">
        <v>1870.3197717711637</v>
      </c>
    </row>
    <row r="198" spans="2:31" hidden="1" x14ac:dyDescent="0.2">
      <c r="B198" s="225">
        <v>171000</v>
      </c>
      <c r="C198" s="230">
        <v>7567.2718669462893</v>
      </c>
      <c r="D198" s="231">
        <v>5190.5371766056069</v>
      </c>
      <c r="E198" s="232">
        <v>4004.1905400500214</v>
      </c>
      <c r="F198" s="226">
        <v>3290.0298607511563</v>
      </c>
      <c r="G198" s="226">
        <v>2817.8478411753549</v>
      </c>
      <c r="H198" s="226">
        <v>2481.699892190491</v>
      </c>
      <c r="I198" s="226">
        <v>2230.568974899661</v>
      </c>
      <c r="J198" s="226">
        <v>2036.1117312545093</v>
      </c>
      <c r="K198" s="226">
        <v>1881.3216527815825</v>
      </c>
      <c r="M198" s="230">
        <v>7571.1215206175066</v>
      </c>
      <c r="N198" s="231">
        <v>5194.4067912110686</v>
      </c>
      <c r="O198" s="232">
        <v>4008.1046723361887</v>
      </c>
      <c r="P198" s="226">
        <v>3290.0298607511563</v>
      </c>
      <c r="Q198" s="226">
        <v>2817.8478411753549</v>
      </c>
      <c r="R198" s="226">
        <v>2481.699892190491</v>
      </c>
      <c r="S198" s="226">
        <v>2230.568974899661</v>
      </c>
      <c r="T198" s="226">
        <v>2036.1117312545093</v>
      </c>
      <c r="U198" s="226">
        <v>1881.3216527815825</v>
      </c>
      <c r="W198" s="230">
        <v>7558.8067657894517</v>
      </c>
      <c r="X198" s="231">
        <v>5182.0302253569926</v>
      </c>
      <c r="Y198" s="232">
        <v>3995.5877001139297</v>
      </c>
      <c r="Z198" s="226">
        <v>3290.0298607511563</v>
      </c>
      <c r="AA198" s="226">
        <v>2817.8478411753549</v>
      </c>
      <c r="AB198" s="226">
        <v>2481.699892190491</v>
      </c>
      <c r="AC198" s="226">
        <v>2230.568974899661</v>
      </c>
      <c r="AD198" s="226">
        <v>2036.1117312545093</v>
      </c>
      <c r="AE198" s="226">
        <v>1881.3216527815825</v>
      </c>
    </row>
    <row r="199" spans="2:31" hidden="1" x14ac:dyDescent="0.2">
      <c r="B199" s="225">
        <v>172000</v>
      </c>
      <c r="C199" s="230">
        <v>7611.524918799777</v>
      </c>
      <c r="D199" s="231">
        <v>5220.8911951822483</v>
      </c>
      <c r="E199" s="232">
        <v>4027.6068589976821</v>
      </c>
      <c r="F199" s="226">
        <v>3309.2698014573039</v>
      </c>
      <c r="G199" s="226">
        <v>2834.3264835214095</v>
      </c>
      <c r="H199" s="226">
        <v>2496.2127570571024</v>
      </c>
      <c r="I199" s="226">
        <v>2243.6132379107703</v>
      </c>
      <c r="J199" s="226">
        <v>2048.0188174021964</v>
      </c>
      <c r="K199" s="226">
        <v>1892.3235337920012</v>
      </c>
      <c r="M199" s="230">
        <v>7615.3970850655624</v>
      </c>
      <c r="N199" s="231">
        <v>5224.7834391128872</v>
      </c>
      <c r="O199" s="232">
        <v>4031.5438809463421</v>
      </c>
      <c r="P199" s="226">
        <v>3309.2698014573039</v>
      </c>
      <c r="Q199" s="226">
        <v>2834.3264835214095</v>
      </c>
      <c r="R199" s="226">
        <v>2496.2127570571024</v>
      </c>
      <c r="S199" s="226">
        <v>2243.6132379107703</v>
      </c>
      <c r="T199" s="226">
        <v>2048.0188174021964</v>
      </c>
      <c r="U199" s="226">
        <v>1892.3235337920012</v>
      </c>
      <c r="W199" s="230">
        <v>7603.0103141274003</v>
      </c>
      <c r="X199" s="231">
        <v>5212.3344956807177</v>
      </c>
      <c r="Y199" s="232">
        <v>4018.9537100561165</v>
      </c>
      <c r="Z199" s="226">
        <v>3309.2698014573039</v>
      </c>
      <c r="AA199" s="226">
        <v>2834.3264835214095</v>
      </c>
      <c r="AB199" s="226">
        <v>2496.2127570571024</v>
      </c>
      <c r="AC199" s="226">
        <v>2243.6132379107703</v>
      </c>
      <c r="AD199" s="226">
        <v>2048.0188174021964</v>
      </c>
      <c r="AE199" s="226">
        <v>1892.3235337920012</v>
      </c>
    </row>
    <row r="200" spans="2:31" hidden="1" x14ac:dyDescent="0.2">
      <c r="B200" s="225">
        <v>173000</v>
      </c>
      <c r="C200" s="230">
        <v>7655.7779706532638</v>
      </c>
      <c r="D200" s="231">
        <v>5251.2452137588889</v>
      </c>
      <c r="E200" s="232">
        <v>4051.0231779453434</v>
      </c>
      <c r="F200" s="226">
        <v>3328.5097421634509</v>
      </c>
      <c r="G200" s="226">
        <v>2850.8051258674641</v>
      </c>
      <c r="H200" s="226">
        <v>2510.7256219237133</v>
      </c>
      <c r="I200" s="226">
        <v>2256.6575009218795</v>
      </c>
      <c r="J200" s="226">
        <v>2059.925903549884</v>
      </c>
      <c r="K200" s="226">
        <v>1903.3254148024196</v>
      </c>
      <c r="M200" s="230">
        <v>7659.6726495136172</v>
      </c>
      <c r="N200" s="231">
        <v>5255.1600870147058</v>
      </c>
      <c r="O200" s="232">
        <v>4054.9830895564955</v>
      </c>
      <c r="P200" s="226">
        <v>3328.5097421634509</v>
      </c>
      <c r="Q200" s="226">
        <v>2850.8051258674641</v>
      </c>
      <c r="R200" s="226">
        <v>2510.7256219237133</v>
      </c>
      <c r="S200" s="226">
        <v>2256.6575009218795</v>
      </c>
      <c r="T200" s="226">
        <v>2059.925903549884</v>
      </c>
      <c r="U200" s="226">
        <v>1903.3254148024196</v>
      </c>
      <c r="W200" s="230">
        <v>7647.2138624653508</v>
      </c>
      <c r="X200" s="231">
        <v>5242.6387660044429</v>
      </c>
      <c r="Y200" s="232">
        <v>4042.3197199983033</v>
      </c>
      <c r="Z200" s="226">
        <v>3328.5097421634509</v>
      </c>
      <c r="AA200" s="226">
        <v>2850.8051258674641</v>
      </c>
      <c r="AB200" s="226">
        <v>2510.7256219237133</v>
      </c>
      <c r="AC200" s="226">
        <v>2256.6575009218795</v>
      </c>
      <c r="AD200" s="226">
        <v>2059.925903549884</v>
      </c>
      <c r="AE200" s="226">
        <v>1903.3254148024196</v>
      </c>
    </row>
    <row r="201" spans="2:31" hidden="1" x14ac:dyDescent="0.2">
      <c r="B201" s="225">
        <v>174000</v>
      </c>
      <c r="C201" s="230">
        <v>7700.0310225067506</v>
      </c>
      <c r="D201" s="231">
        <v>5281.5992323355304</v>
      </c>
      <c r="E201" s="232">
        <v>4074.4394968930042</v>
      </c>
      <c r="F201" s="226">
        <v>3347.749682869598</v>
      </c>
      <c r="G201" s="226">
        <v>2867.2837682135191</v>
      </c>
      <c r="H201" s="226">
        <v>2525.2384867903243</v>
      </c>
      <c r="I201" s="226">
        <v>2269.7017639329883</v>
      </c>
      <c r="J201" s="226">
        <v>2071.8329896975711</v>
      </c>
      <c r="K201" s="226">
        <v>1914.3272958128382</v>
      </c>
      <c r="M201" s="230">
        <v>7703.948213961673</v>
      </c>
      <c r="N201" s="231">
        <v>5285.5367349165253</v>
      </c>
      <c r="O201" s="232">
        <v>4078.422298166648</v>
      </c>
      <c r="P201" s="226">
        <v>3347.749682869598</v>
      </c>
      <c r="Q201" s="226">
        <v>2867.2837682135191</v>
      </c>
      <c r="R201" s="226">
        <v>2525.2384867903243</v>
      </c>
      <c r="S201" s="226">
        <v>2269.7017639329883</v>
      </c>
      <c r="T201" s="226">
        <v>2071.8329896975711</v>
      </c>
      <c r="U201" s="226">
        <v>1914.3272958128382</v>
      </c>
      <c r="W201" s="230">
        <v>7691.4174108033012</v>
      </c>
      <c r="X201" s="231">
        <v>5272.9430363281681</v>
      </c>
      <c r="Y201" s="232">
        <v>4065.6857299404901</v>
      </c>
      <c r="Z201" s="226">
        <v>3347.749682869598</v>
      </c>
      <c r="AA201" s="226">
        <v>2867.2837682135191</v>
      </c>
      <c r="AB201" s="226">
        <v>2525.2384867903243</v>
      </c>
      <c r="AC201" s="226">
        <v>2269.7017639329883</v>
      </c>
      <c r="AD201" s="226">
        <v>2071.8329896975711</v>
      </c>
      <c r="AE201" s="226">
        <v>1914.3272958128382</v>
      </c>
    </row>
    <row r="202" spans="2:31" hidden="1" x14ac:dyDescent="0.2">
      <c r="B202" s="225">
        <v>175000</v>
      </c>
      <c r="C202" s="230">
        <v>7744.2840743602374</v>
      </c>
      <c r="D202" s="231">
        <v>5311.9532509121718</v>
      </c>
      <c r="E202" s="232">
        <v>4097.8558158406649</v>
      </c>
      <c r="F202" s="226">
        <v>3366.9896235757451</v>
      </c>
      <c r="G202" s="226">
        <v>2883.7624105595737</v>
      </c>
      <c r="H202" s="226">
        <v>2539.7513516569356</v>
      </c>
      <c r="I202" s="226">
        <v>2282.7460269440976</v>
      </c>
      <c r="J202" s="226">
        <v>2083.7400758452582</v>
      </c>
      <c r="K202" s="226">
        <v>1925.3291768232571</v>
      </c>
      <c r="M202" s="230">
        <v>7748.2237784097279</v>
      </c>
      <c r="N202" s="231">
        <v>5315.913382818344</v>
      </c>
      <c r="O202" s="232">
        <v>4101.8615067768014</v>
      </c>
      <c r="P202" s="226">
        <v>3366.9896235757451</v>
      </c>
      <c r="Q202" s="226">
        <v>2883.7624105595737</v>
      </c>
      <c r="R202" s="226">
        <v>2539.7513516569356</v>
      </c>
      <c r="S202" s="226">
        <v>2282.7460269440976</v>
      </c>
      <c r="T202" s="226">
        <v>2083.7400758452582</v>
      </c>
      <c r="U202" s="226">
        <v>1925.3291768232571</v>
      </c>
      <c r="W202" s="230">
        <v>7735.6209591412508</v>
      </c>
      <c r="X202" s="231">
        <v>5303.2473066518924</v>
      </c>
      <c r="Y202" s="232">
        <v>4089.0517398826764</v>
      </c>
      <c r="Z202" s="226">
        <v>3366.9896235757451</v>
      </c>
      <c r="AA202" s="226">
        <v>2883.7624105595737</v>
      </c>
      <c r="AB202" s="226">
        <v>2539.7513516569356</v>
      </c>
      <c r="AC202" s="226">
        <v>2282.7460269440976</v>
      </c>
      <c r="AD202" s="226">
        <v>2083.7400758452582</v>
      </c>
      <c r="AE202" s="226">
        <v>1925.3291768232571</v>
      </c>
    </row>
    <row r="203" spans="2:31" hidden="1" x14ac:dyDescent="0.2">
      <c r="B203" s="225">
        <v>176000</v>
      </c>
      <c r="C203" s="230">
        <v>7788.5371262137251</v>
      </c>
      <c r="D203" s="231">
        <v>5342.3072694888115</v>
      </c>
      <c r="E203" s="232">
        <v>4121.2721347883262</v>
      </c>
      <c r="F203" s="226">
        <v>3386.2295642818922</v>
      </c>
      <c r="G203" s="226">
        <v>2900.2410529056283</v>
      </c>
      <c r="H203" s="226">
        <v>2554.2642165235466</v>
      </c>
      <c r="I203" s="226">
        <v>2295.7902899552068</v>
      </c>
      <c r="J203" s="226">
        <v>2095.6471619929453</v>
      </c>
      <c r="K203" s="226">
        <v>1936.3310578336755</v>
      </c>
      <c r="M203" s="230">
        <v>7792.4993428577845</v>
      </c>
      <c r="N203" s="231">
        <v>5346.2900307201635</v>
      </c>
      <c r="O203" s="232">
        <v>4125.3007153869548</v>
      </c>
      <c r="P203" s="226">
        <v>3386.2295642818922</v>
      </c>
      <c r="Q203" s="226">
        <v>2900.2410529056283</v>
      </c>
      <c r="R203" s="226">
        <v>2554.2642165235466</v>
      </c>
      <c r="S203" s="226">
        <v>2295.7902899552068</v>
      </c>
      <c r="T203" s="226">
        <v>2095.6471619929453</v>
      </c>
      <c r="U203" s="226">
        <v>1936.3310578336755</v>
      </c>
      <c r="W203" s="230">
        <v>7779.8245074792012</v>
      </c>
      <c r="X203" s="231">
        <v>5333.5515769756175</v>
      </c>
      <c r="Y203" s="232">
        <v>4112.4177498248637</v>
      </c>
      <c r="Z203" s="226">
        <v>3386.2295642818922</v>
      </c>
      <c r="AA203" s="226">
        <v>2900.2410529056283</v>
      </c>
      <c r="AB203" s="226">
        <v>2554.2642165235466</v>
      </c>
      <c r="AC203" s="226">
        <v>2295.7902899552068</v>
      </c>
      <c r="AD203" s="226">
        <v>2095.6471619929453</v>
      </c>
      <c r="AE203" s="226">
        <v>1936.3310578336755</v>
      </c>
    </row>
    <row r="204" spans="2:31" hidden="1" x14ac:dyDescent="0.2">
      <c r="B204" s="225">
        <v>177000</v>
      </c>
      <c r="C204" s="230">
        <v>7832.7901780672119</v>
      </c>
      <c r="D204" s="231">
        <v>5372.6612880654529</v>
      </c>
      <c r="E204" s="232">
        <v>4144.6884537359865</v>
      </c>
      <c r="F204" s="226">
        <v>3405.4695049880393</v>
      </c>
      <c r="G204" s="226">
        <v>2916.7196952516833</v>
      </c>
      <c r="H204" s="226">
        <v>2568.7770813901575</v>
      </c>
      <c r="I204" s="226">
        <v>2308.8345529663161</v>
      </c>
      <c r="J204" s="226">
        <v>2107.5542481406324</v>
      </c>
      <c r="K204" s="226">
        <v>1947.3329388440941</v>
      </c>
      <c r="M204" s="230">
        <v>7836.7749073058394</v>
      </c>
      <c r="N204" s="231">
        <v>5376.666678621983</v>
      </c>
      <c r="O204" s="232">
        <v>4148.7399239971073</v>
      </c>
      <c r="P204" s="226">
        <v>3405.4695049880393</v>
      </c>
      <c r="Q204" s="226">
        <v>2916.7196952516833</v>
      </c>
      <c r="R204" s="226">
        <v>2568.7770813901575</v>
      </c>
      <c r="S204" s="226">
        <v>2308.8345529663161</v>
      </c>
      <c r="T204" s="226">
        <v>2107.5542481406324</v>
      </c>
      <c r="U204" s="226">
        <v>1947.3329388440941</v>
      </c>
      <c r="W204" s="230">
        <v>7824.0280558171517</v>
      </c>
      <c r="X204" s="231">
        <v>5363.8558472993436</v>
      </c>
      <c r="Y204" s="232">
        <v>4135.7837597670505</v>
      </c>
      <c r="Z204" s="226">
        <v>3405.4695049880393</v>
      </c>
      <c r="AA204" s="226">
        <v>2916.7196952516833</v>
      </c>
      <c r="AB204" s="226">
        <v>2568.7770813901575</v>
      </c>
      <c r="AC204" s="226">
        <v>2308.8345529663161</v>
      </c>
      <c r="AD204" s="226">
        <v>2107.5542481406324</v>
      </c>
      <c r="AE204" s="226">
        <v>1947.3329388440941</v>
      </c>
    </row>
    <row r="205" spans="2:31" hidden="1" x14ac:dyDescent="0.2">
      <c r="B205" s="225">
        <v>178000</v>
      </c>
      <c r="C205" s="230">
        <v>7877.0432299206986</v>
      </c>
      <c r="D205" s="231">
        <v>5403.0153066420935</v>
      </c>
      <c r="E205" s="232">
        <v>4168.1047726836478</v>
      </c>
      <c r="F205" s="226">
        <v>3424.7094456941868</v>
      </c>
      <c r="G205" s="226">
        <v>2933.1983375977379</v>
      </c>
      <c r="H205" s="226">
        <v>2583.2899462567689</v>
      </c>
      <c r="I205" s="226">
        <v>2321.8788159774249</v>
      </c>
      <c r="J205" s="226">
        <v>2119.4613342883194</v>
      </c>
      <c r="K205" s="226">
        <v>1958.3348198545129</v>
      </c>
      <c r="M205" s="230">
        <v>7881.0504717538952</v>
      </c>
      <c r="N205" s="231">
        <v>5407.0433265238016</v>
      </c>
      <c r="O205" s="232">
        <v>4172.1791326072607</v>
      </c>
      <c r="P205" s="226">
        <v>3424.7094456941868</v>
      </c>
      <c r="Q205" s="226">
        <v>2933.1983375977379</v>
      </c>
      <c r="R205" s="226">
        <v>2583.2899462567689</v>
      </c>
      <c r="S205" s="226">
        <v>2321.8788159774249</v>
      </c>
      <c r="T205" s="226">
        <v>2119.4613342883194</v>
      </c>
      <c r="U205" s="226">
        <v>1958.3348198545129</v>
      </c>
      <c r="W205" s="230">
        <v>7868.2316041551003</v>
      </c>
      <c r="X205" s="231">
        <v>5394.1601176230688</v>
      </c>
      <c r="Y205" s="232">
        <v>4159.1497697092364</v>
      </c>
      <c r="Z205" s="226">
        <v>3424.7094456941868</v>
      </c>
      <c r="AA205" s="226">
        <v>2933.1983375977379</v>
      </c>
      <c r="AB205" s="226">
        <v>2583.2899462567689</v>
      </c>
      <c r="AC205" s="226">
        <v>2321.8788159774249</v>
      </c>
      <c r="AD205" s="226">
        <v>2119.4613342883194</v>
      </c>
      <c r="AE205" s="226">
        <v>1958.3348198545129</v>
      </c>
    </row>
    <row r="206" spans="2:31" hidden="1" x14ac:dyDescent="0.2">
      <c r="B206" s="225">
        <v>179000</v>
      </c>
      <c r="C206" s="230">
        <v>7921.2962817741864</v>
      </c>
      <c r="D206" s="231">
        <v>5433.369325218735</v>
      </c>
      <c r="E206" s="232">
        <v>4191.5210916313081</v>
      </c>
      <c r="F206" s="226">
        <v>3443.9493864003334</v>
      </c>
      <c r="G206" s="226">
        <v>2949.6769799437925</v>
      </c>
      <c r="H206" s="226">
        <v>2597.8028111233798</v>
      </c>
      <c r="I206" s="226">
        <v>2334.9230789885341</v>
      </c>
      <c r="J206" s="226">
        <v>2131.3684204360065</v>
      </c>
      <c r="K206" s="226">
        <v>1969.3367008649313</v>
      </c>
      <c r="M206" s="230">
        <v>7925.3260362019519</v>
      </c>
      <c r="N206" s="231">
        <v>5437.4199744256211</v>
      </c>
      <c r="O206" s="232">
        <v>4195.6183412174141</v>
      </c>
      <c r="P206" s="226">
        <v>3443.9493864003334</v>
      </c>
      <c r="Q206" s="226">
        <v>2949.6769799437925</v>
      </c>
      <c r="R206" s="226">
        <v>2597.8028111233798</v>
      </c>
      <c r="S206" s="226">
        <v>2334.9230789885341</v>
      </c>
      <c r="T206" s="226">
        <v>2131.3684204360065</v>
      </c>
      <c r="U206" s="226">
        <v>1969.3367008649313</v>
      </c>
      <c r="W206" s="230">
        <v>7912.4351524930507</v>
      </c>
      <c r="X206" s="231">
        <v>5424.464387946794</v>
      </c>
      <c r="Y206" s="232">
        <v>4182.5157796514231</v>
      </c>
      <c r="Z206" s="226">
        <v>3443.9493864003334</v>
      </c>
      <c r="AA206" s="226">
        <v>2949.6769799437925</v>
      </c>
      <c r="AB206" s="226">
        <v>2597.8028111233798</v>
      </c>
      <c r="AC206" s="226">
        <v>2334.9230789885341</v>
      </c>
      <c r="AD206" s="226">
        <v>2131.3684204360065</v>
      </c>
      <c r="AE206" s="226">
        <v>1969.3367008649313</v>
      </c>
    </row>
    <row r="207" spans="2:31" hidden="1" x14ac:dyDescent="0.2">
      <c r="B207" s="225">
        <v>180000</v>
      </c>
      <c r="C207" s="230">
        <v>7965.5493336276741</v>
      </c>
      <c r="D207" s="231">
        <v>5463.7233437953755</v>
      </c>
      <c r="E207" s="232">
        <v>4214.9374105789693</v>
      </c>
      <c r="F207" s="226">
        <v>3463.189327106481</v>
      </c>
      <c r="G207" s="226">
        <v>2966.1556222898471</v>
      </c>
      <c r="H207" s="226">
        <v>2612.3156759899907</v>
      </c>
      <c r="I207" s="226">
        <v>2347.9673419996434</v>
      </c>
      <c r="J207" s="226">
        <v>2143.2755065836941</v>
      </c>
      <c r="K207" s="226">
        <v>1980.33858187535</v>
      </c>
      <c r="M207" s="230">
        <v>7969.6016006500067</v>
      </c>
      <c r="N207" s="231">
        <v>5467.7966223274398</v>
      </c>
      <c r="O207" s="232">
        <v>4219.0575498275675</v>
      </c>
      <c r="P207" s="226">
        <v>3463.189327106481</v>
      </c>
      <c r="Q207" s="226">
        <v>2966.1556222898471</v>
      </c>
      <c r="R207" s="226">
        <v>2612.3156759899907</v>
      </c>
      <c r="S207" s="226">
        <v>2347.9673419996434</v>
      </c>
      <c r="T207" s="226">
        <v>2143.2755065836941</v>
      </c>
      <c r="U207" s="226">
        <v>1980.33858187535</v>
      </c>
      <c r="W207" s="230">
        <v>7956.6387008310012</v>
      </c>
      <c r="X207" s="231">
        <v>5454.7686582705182</v>
      </c>
      <c r="Y207" s="232">
        <v>4205.8817895936099</v>
      </c>
      <c r="Z207" s="226">
        <v>3463.189327106481</v>
      </c>
      <c r="AA207" s="226">
        <v>2966.1556222898471</v>
      </c>
      <c r="AB207" s="226">
        <v>2612.3156759899907</v>
      </c>
      <c r="AC207" s="226">
        <v>2347.9673419996434</v>
      </c>
      <c r="AD207" s="226">
        <v>2143.2755065836941</v>
      </c>
      <c r="AE207" s="226">
        <v>1980.33858187535</v>
      </c>
    </row>
    <row r="208" spans="2:31" hidden="1" x14ac:dyDescent="0.2">
      <c r="B208" s="225">
        <v>181000</v>
      </c>
      <c r="C208" s="230">
        <v>8009.8023854811599</v>
      </c>
      <c r="D208" s="231">
        <v>5494.077362372017</v>
      </c>
      <c r="E208" s="232">
        <v>4238.3537295266306</v>
      </c>
      <c r="F208" s="226">
        <v>3482.4292678126276</v>
      </c>
      <c r="G208" s="226">
        <v>2982.6342646359021</v>
      </c>
      <c r="H208" s="226">
        <v>2626.8285408566016</v>
      </c>
      <c r="I208" s="226">
        <v>2361.0116050107526</v>
      </c>
      <c r="J208" s="226">
        <v>2155.1825927313812</v>
      </c>
      <c r="K208" s="226">
        <v>1991.3404628857686</v>
      </c>
      <c r="M208" s="230">
        <v>8013.8771650980625</v>
      </c>
      <c r="N208" s="231">
        <v>5498.1732702292584</v>
      </c>
      <c r="O208" s="232">
        <v>4242.4967584377209</v>
      </c>
      <c r="P208" s="226">
        <v>3482.4292678126276</v>
      </c>
      <c r="Q208" s="226">
        <v>2982.6342646359021</v>
      </c>
      <c r="R208" s="226">
        <v>2626.8285408566016</v>
      </c>
      <c r="S208" s="226">
        <v>2361.0116050107526</v>
      </c>
      <c r="T208" s="226">
        <v>2155.1825927313812</v>
      </c>
      <c r="U208" s="226">
        <v>1991.3404628857686</v>
      </c>
      <c r="W208" s="230">
        <v>8000.8422491689516</v>
      </c>
      <c r="X208" s="231">
        <v>5485.0729285942434</v>
      </c>
      <c r="Y208" s="232">
        <v>4229.2477995357967</v>
      </c>
      <c r="Z208" s="226">
        <v>3482.4292678126276</v>
      </c>
      <c r="AA208" s="226">
        <v>2982.6342646359021</v>
      </c>
      <c r="AB208" s="226">
        <v>2626.8285408566016</v>
      </c>
      <c r="AC208" s="226">
        <v>2361.0116050107526</v>
      </c>
      <c r="AD208" s="226">
        <v>2155.1825927313812</v>
      </c>
      <c r="AE208" s="226">
        <v>1991.3404628857686</v>
      </c>
    </row>
    <row r="209" spans="2:31" hidden="1" x14ac:dyDescent="0.2">
      <c r="B209" s="225">
        <v>182000</v>
      </c>
      <c r="C209" s="230">
        <v>8054.0554373346476</v>
      </c>
      <c r="D209" s="231">
        <v>5524.4313809486575</v>
      </c>
      <c r="E209" s="232">
        <v>4261.7700484742918</v>
      </c>
      <c r="F209" s="226">
        <v>3501.6692085187751</v>
      </c>
      <c r="G209" s="226">
        <v>2999.1129069819567</v>
      </c>
      <c r="H209" s="226">
        <v>2641.341405723213</v>
      </c>
      <c r="I209" s="226">
        <v>2374.0558680218619</v>
      </c>
      <c r="J209" s="226">
        <v>2167.0896788790683</v>
      </c>
      <c r="K209" s="226">
        <v>2002.342343896187</v>
      </c>
      <c r="M209" s="230">
        <v>8058.1527295461174</v>
      </c>
      <c r="N209" s="231">
        <v>5528.5499181310779</v>
      </c>
      <c r="O209" s="232">
        <v>4265.9359670478734</v>
      </c>
      <c r="P209" s="226">
        <v>3501.6692085187751</v>
      </c>
      <c r="Q209" s="226">
        <v>2999.1129069819567</v>
      </c>
      <c r="R209" s="226">
        <v>2641.341405723213</v>
      </c>
      <c r="S209" s="226">
        <v>2374.0558680218619</v>
      </c>
      <c r="T209" s="226">
        <v>2167.0896788790683</v>
      </c>
      <c r="U209" s="226">
        <v>2002.342343896187</v>
      </c>
      <c r="W209" s="230">
        <v>8045.0457975069012</v>
      </c>
      <c r="X209" s="231">
        <v>5515.3771989179686</v>
      </c>
      <c r="Y209" s="232">
        <v>4252.6138094779835</v>
      </c>
      <c r="Z209" s="226">
        <v>3501.6692085187751</v>
      </c>
      <c r="AA209" s="226">
        <v>2999.1129069819567</v>
      </c>
      <c r="AB209" s="226">
        <v>2641.341405723213</v>
      </c>
      <c r="AC209" s="226">
        <v>2374.0558680218619</v>
      </c>
      <c r="AD209" s="226">
        <v>2167.0896788790683</v>
      </c>
      <c r="AE209" s="226">
        <v>2002.342343896187</v>
      </c>
    </row>
    <row r="210" spans="2:31" hidden="1" x14ac:dyDescent="0.2">
      <c r="B210" s="225">
        <v>183000</v>
      </c>
      <c r="C210" s="230">
        <v>8098.3084891881354</v>
      </c>
      <c r="D210" s="231">
        <v>5554.785399525299</v>
      </c>
      <c r="E210" s="232">
        <v>4285.1863674219521</v>
      </c>
      <c r="F210" s="226">
        <v>3520.9091492249222</v>
      </c>
      <c r="G210" s="226">
        <v>3015.5915493280108</v>
      </c>
      <c r="H210" s="226">
        <v>2655.854270589824</v>
      </c>
      <c r="I210" s="226">
        <v>2387.1001310329707</v>
      </c>
      <c r="J210" s="226">
        <v>2178.9967650267558</v>
      </c>
      <c r="K210" s="226">
        <v>2013.3442249066059</v>
      </c>
      <c r="M210" s="230">
        <v>8102.4282939941731</v>
      </c>
      <c r="N210" s="231">
        <v>5558.9265660328974</v>
      </c>
      <c r="O210" s="232">
        <v>4289.3751756580268</v>
      </c>
      <c r="P210" s="226">
        <v>3520.9091492249222</v>
      </c>
      <c r="Q210" s="226">
        <v>3015.5915493280108</v>
      </c>
      <c r="R210" s="226">
        <v>2655.854270589824</v>
      </c>
      <c r="S210" s="226">
        <v>2387.1001310329707</v>
      </c>
      <c r="T210" s="226">
        <v>2178.9967650267558</v>
      </c>
      <c r="U210" s="226">
        <v>2013.3442249066059</v>
      </c>
      <c r="W210" s="230">
        <v>8089.2493458448516</v>
      </c>
      <c r="X210" s="231">
        <v>5545.6814692416947</v>
      </c>
      <c r="Y210" s="232">
        <v>4275.9798194201703</v>
      </c>
      <c r="Z210" s="226">
        <v>3520.9091492249222</v>
      </c>
      <c r="AA210" s="226">
        <v>3015.5915493280108</v>
      </c>
      <c r="AB210" s="226">
        <v>2655.854270589824</v>
      </c>
      <c r="AC210" s="226">
        <v>2387.1001310329707</v>
      </c>
      <c r="AD210" s="226">
        <v>2178.9967650267558</v>
      </c>
      <c r="AE210" s="226">
        <v>2013.3442249066059</v>
      </c>
    </row>
    <row r="211" spans="2:31" hidden="1" x14ac:dyDescent="0.2">
      <c r="B211" s="225">
        <v>184000</v>
      </c>
      <c r="C211" s="230">
        <v>8142.5615410416212</v>
      </c>
      <c r="D211" s="231">
        <v>5585.1394181019405</v>
      </c>
      <c r="E211" s="232">
        <v>4308.6026863696134</v>
      </c>
      <c r="F211" s="226">
        <v>3540.1490899310693</v>
      </c>
      <c r="G211" s="226">
        <v>3032.0701916740663</v>
      </c>
      <c r="H211" s="226">
        <v>2670.3671354564349</v>
      </c>
      <c r="I211" s="226">
        <v>2400.1443940440799</v>
      </c>
      <c r="J211" s="226">
        <v>2190.9038511744429</v>
      </c>
      <c r="K211" s="226">
        <v>2024.3461059170243</v>
      </c>
      <c r="M211" s="230">
        <v>8146.703858442228</v>
      </c>
      <c r="N211" s="231">
        <v>5589.303213934716</v>
      </c>
      <c r="O211" s="232">
        <v>4312.8143842681802</v>
      </c>
      <c r="P211" s="226">
        <v>3540.1490899310693</v>
      </c>
      <c r="Q211" s="226">
        <v>3032.0701916740663</v>
      </c>
      <c r="R211" s="226">
        <v>2670.3671354564349</v>
      </c>
      <c r="S211" s="226">
        <v>2400.1443940440799</v>
      </c>
      <c r="T211" s="226">
        <v>2190.9038511744429</v>
      </c>
      <c r="U211" s="226">
        <v>2024.3461059170243</v>
      </c>
      <c r="W211" s="230">
        <v>8133.4528941828003</v>
      </c>
      <c r="X211" s="231">
        <v>5575.985739565419</v>
      </c>
      <c r="Y211" s="232">
        <v>4299.3458293623571</v>
      </c>
      <c r="Z211" s="226">
        <v>3540.1490899310693</v>
      </c>
      <c r="AA211" s="226">
        <v>3032.0701916740663</v>
      </c>
      <c r="AB211" s="226">
        <v>2670.3671354564349</v>
      </c>
      <c r="AC211" s="226">
        <v>2400.1443940440799</v>
      </c>
      <c r="AD211" s="226">
        <v>2190.9038511744429</v>
      </c>
      <c r="AE211" s="226">
        <v>2024.3461059170243</v>
      </c>
    </row>
    <row r="212" spans="2:31" hidden="1" x14ac:dyDescent="0.2">
      <c r="B212" s="225">
        <v>185000</v>
      </c>
      <c r="C212" s="230">
        <v>8186.8145928951089</v>
      </c>
      <c r="D212" s="231">
        <v>5615.493436678581</v>
      </c>
      <c r="E212" s="232">
        <v>4332.0190053172746</v>
      </c>
      <c r="F212" s="226">
        <v>3559.3890306372164</v>
      </c>
      <c r="G212" s="226">
        <v>3048.5488340201205</v>
      </c>
      <c r="H212" s="226">
        <v>2684.8800003230458</v>
      </c>
      <c r="I212" s="226">
        <v>2413.1886570551892</v>
      </c>
      <c r="J212" s="226">
        <v>2202.81093732213</v>
      </c>
      <c r="K212" s="226">
        <v>2035.3479869274429</v>
      </c>
      <c r="M212" s="230">
        <v>8190.9794228902847</v>
      </c>
      <c r="N212" s="231">
        <v>5619.6798618365356</v>
      </c>
      <c r="O212" s="232">
        <v>4336.2535928783327</v>
      </c>
      <c r="P212" s="226">
        <v>3559.3890306372164</v>
      </c>
      <c r="Q212" s="226">
        <v>3048.5488340201205</v>
      </c>
      <c r="R212" s="226">
        <v>2684.8800003230458</v>
      </c>
      <c r="S212" s="226">
        <v>2413.1886570551892</v>
      </c>
      <c r="T212" s="226">
        <v>2202.81093732213</v>
      </c>
      <c r="U212" s="226">
        <v>2035.3479869274429</v>
      </c>
      <c r="W212" s="230">
        <v>8177.6564425207507</v>
      </c>
      <c r="X212" s="231">
        <v>5606.2900098891441</v>
      </c>
      <c r="Y212" s="232">
        <v>4322.7118393045439</v>
      </c>
      <c r="Z212" s="226">
        <v>3559.3890306372164</v>
      </c>
      <c r="AA212" s="226">
        <v>3048.5488340201205</v>
      </c>
      <c r="AB212" s="226">
        <v>2684.8800003230458</v>
      </c>
      <c r="AC212" s="226">
        <v>2413.1886570551892</v>
      </c>
      <c r="AD212" s="226">
        <v>2202.81093732213</v>
      </c>
      <c r="AE212" s="226">
        <v>2035.3479869274429</v>
      </c>
    </row>
    <row r="213" spans="2:31" hidden="1" x14ac:dyDescent="0.2">
      <c r="B213" s="225">
        <v>186000</v>
      </c>
      <c r="C213" s="230">
        <v>8231.0676447485966</v>
      </c>
      <c r="D213" s="231">
        <v>5645.8474552552225</v>
      </c>
      <c r="E213" s="232">
        <v>4355.4353242649349</v>
      </c>
      <c r="F213" s="226">
        <v>3578.6289713433634</v>
      </c>
      <c r="G213" s="226">
        <v>3065.0274763661751</v>
      </c>
      <c r="H213" s="226">
        <v>2699.3928651896572</v>
      </c>
      <c r="I213" s="226">
        <v>2426.232920066298</v>
      </c>
      <c r="J213" s="226">
        <v>2214.7180234698171</v>
      </c>
      <c r="K213" s="226">
        <v>2046.3498679378617</v>
      </c>
      <c r="M213" s="230">
        <v>8235.2549873383414</v>
      </c>
      <c r="N213" s="231">
        <v>5650.0565097383551</v>
      </c>
      <c r="O213" s="232">
        <v>4359.6928014884861</v>
      </c>
      <c r="P213" s="226">
        <v>3578.6289713433634</v>
      </c>
      <c r="Q213" s="226">
        <v>3065.0274763661751</v>
      </c>
      <c r="R213" s="226">
        <v>2699.3928651896572</v>
      </c>
      <c r="S213" s="226">
        <v>2426.232920066298</v>
      </c>
      <c r="T213" s="226">
        <v>2214.7180234698171</v>
      </c>
      <c r="U213" s="226">
        <v>2046.3498679378617</v>
      </c>
      <c r="W213" s="230">
        <v>8221.8599908587003</v>
      </c>
      <c r="X213" s="231">
        <v>5636.5942802128693</v>
      </c>
      <c r="Y213" s="232">
        <v>4346.0778492467307</v>
      </c>
      <c r="Z213" s="226">
        <v>3578.6289713433634</v>
      </c>
      <c r="AA213" s="226">
        <v>3065.0274763661751</v>
      </c>
      <c r="AB213" s="226">
        <v>2699.3928651896572</v>
      </c>
      <c r="AC213" s="226">
        <v>2426.232920066298</v>
      </c>
      <c r="AD213" s="226">
        <v>2214.7180234698171</v>
      </c>
      <c r="AE213" s="226">
        <v>2046.3498679378617</v>
      </c>
    </row>
    <row r="214" spans="2:31" hidden="1" x14ac:dyDescent="0.2">
      <c r="B214" s="225">
        <v>187000</v>
      </c>
      <c r="C214" s="230">
        <v>8275.3206966020825</v>
      </c>
      <c r="D214" s="231">
        <v>5676.2014738318621</v>
      </c>
      <c r="E214" s="232">
        <v>4378.8516432125962</v>
      </c>
      <c r="F214" s="226">
        <v>3597.8689120495105</v>
      </c>
      <c r="G214" s="226">
        <v>3081.5061187122301</v>
      </c>
      <c r="H214" s="226">
        <v>2713.9057300562681</v>
      </c>
      <c r="I214" s="226">
        <v>2439.2771830774072</v>
      </c>
      <c r="J214" s="226">
        <v>2226.6251096175047</v>
      </c>
      <c r="K214" s="226">
        <v>2057.3517489482801</v>
      </c>
      <c r="M214" s="230">
        <v>8279.5305517863962</v>
      </c>
      <c r="N214" s="231">
        <v>5680.4331576401746</v>
      </c>
      <c r="O214" s="232">
        <v>4383.1320100986395</v>
      </c>
      <c r="P214" s="226">
        <v>3597.8689120495105</v>
      </c>
      <c r="Q214" s="226">
        <v>3081.5061187122301</v>
      </c>
      <c r="R214" s="226">
        <v>2713.9057300562681</v>
      </c>
      <c r="S214" s="226">
        <v>2439.2771830774072</v>
      </c>
      <c r="T214" s="226">
        <v>2226.6251096175047</v>
      </c>
      <c r="U214" s="226">
        <v>2057.3517489482801</v>
      </c>
      <c r="W214" s="230">
        <v>8266.0635391966516</v>
      </c>
      <c r="X214" s="231">
        <v>5666.8985505365945</v>
      </c>
      <c r="Y214" s="232">
        <v>4369.4438591889175</v>
      </c>
      <c r="Z214" s="226">
        <v>3597.8689120495105</v>
      </c>
      <c r="AA214" s="226">
        <v>3081.5061187122301</v>
      </c>
      <c r="AB214" s="226">
        <v>2713.9057300562681</v>
      </c>
      <c r="AC214" s="226">
        <v>2439.2771830774072</v>
      </c>
      <c r="AD214" s="226">
        <v>2226.6251096175047</v>
      </c>
      <c r="AE214" s="226">
        <v>2057.3517489482801</v>
      </c>
    </row>
    <row r="215" spans="2:31" hidden="1" x14ac:dyDescent="0.2">
      <c r="B215" s="225">
        <v>188000</v>
      </c>
      <c r="C215" s="230">
        <v>8319.5737484555702</v>
      </c>
      <c r="D215" s="231">
        <v>5706.5554924085036</v>
      </c>
      <c r="E215" s="232">
        <v>4402.2679621602574</v>
      </c>
      <c r="F215" s="226">
        <v>3617.1088527556581</v>
      </c>
      <c r="G215" s="226">
        <v>3097.9847610582847</v>
      </c>
      <c r="H215" s="226">
        <v>2728.418594922879</v>
      </c>
      <c r="I215" s="226">
        <v>2452.321446088516</v>
      </c>
      <c r="J215" s="226">
        <v>2238.5321957651918</v>
      </c>
      <c r="K215" s="226">
        <v>2068.353629958699</v>
      </c>
      <c r="M215" s="230">
        <v>8323.8061162344511</v>
      </c>
      <c r="N215" s="231">
        <v>5710.8098055419923</v>
      </c>
      <c r="O215" s="232">
        <v>4406.571218708792</v>
      </c>
      <c r="P215" s="226">
        <v>3617.1088527556581</v>
      </c>
      <c r="Q215" s="226">
        <v>3097.9847610582847</v>
      </c>
      <c r="R215" s="226">
        <v>2728.418594922879</v>
      </c>
      <c r="S215" s="226">
        <v>2452.321446088516</v>
      </c>
      <c r="T215" s="226">
        <v>2238.5321957651918</v>
      </c>
      <c r="U215" s="226">
        <v>2068.353629958699</v>
      </c>
      <c r="W215" s="230">
        <v>8310.2670875346012</v>
      </c>
      <c r="X215" s="231">
        <v>5697.2028208603188</v>
      </c>
      <c r="Y215" s="232">
        <v>4392.8098691311043</v>
      </c>
      <c r="Z215" s="226">
        <v>3617.1088527556581</v>
      </c>
      <c r="AA215" s="226">
        <v>3097.9847610582847</v>
      </c>
      <c r="AB215" s="226">
        <v>2728.418594922879</v>
      </c>
      <c r="AC215" s="226">
        <v>2452.321446088516</v>
      </c>
      <c r="AD215" s="226">
        <v>2238.5321957651918</v>
      </c>
      <c r="AE215" s="226">
        <v>2068.353629958699</v>
      </c>
    </row>
    <row r="216" spans="2:31" hidden="1" x14ac:dyDescent="0.2">
      <c r="B216" s="225">
        <v>189000</v>
      </c>
      <c r="C216" s="230">
        <v>8363.8268003090579</v>
      </c>
      <c r="D216" s="231">
        <v>5736.9095109851442</v>
      </c>
      <c r="E216" s="232">
        <v>4425.6842811079177</v>
      </c>
      <c r="F216" s="226">
        <v>3636.3487934618047</v>
      </c>
      <c r="G216" s="226">
        <v>3114.4634034043393</v>
      </c>
      <c r="H216" s="226">
        <v>2742.93145978949</v>
      </c>
      <c r="I216" s="226">
        <v>2465.3657090996253</v>
      </c>
      <c r="J216" s="226">
        <v>2250.4392819128789</v>
      </c>
      <c r="K216" s="226">
        <v>2079.3555109691174</v>
      </c>
      <c r="M216" s="230">
        <v>8368.081680682506</v>
      </c>
      <c r="N216" s="231">
        <v>5741.1864534438118</v>
      </c>
      <c r="O216" s="232">
        <v>4430.0104273189454</v>
      </c>
      <c r="P216" s="226">
        <v>3636.3487934618047</v>
      </c>
      <c r="Q216" s="226">
        <v>3114.4634034043393</v>
      </c>
      <c r="R216" s="226">
        <v>2742.93145978949</v>
      </c>
      <c r="S216" s="226">
        <v>2465.3657090996253</v>
      </c>
      <c r="T216" s="226">
        <v>2250.4392819128789</v>
      </c>
      <c r="U216" s="226">
        <v>2079.3555109691174</v>
      </c>
      <c r="W216" s="230">
        <v>8354.4706358725507</v>
      </c>
      <c r="X216" s="231">
        <v>5727.5070911840439</v>
      </c>
      <c r="Y216" s="232">
        <v>4416.1758790732911</v>
      </c>
      <c r="Z216" s="226">
        <v>3636.3487934618047</v>
      </c>
      <c r="AA216" s="226">
        <v>3114.4634034043393</v>
      </c>
      <c r="AB216" s="226">
        <v>2742.93145978949</v>
      </c>
      <c r="AC216" s="226">
        <v>2465.3657090996253</v>
      </c>
      <c r="AD216" s="226">
        <v>2250.4392819128789</v>
      </c>
      <c r="AE216" s="226">
        <v>2079.3555109691174</v>
      </c>
    </row>
    <row r="217" spans="2:31" hidden="1" x14ac:dyDescent="0.2">
      <c r="B217" s="225">
        <v>190000</v>
      </c>
      <c r="C217" s="230">
        <v>8408.0798521625438</v>
      </c>
      <c r="D217" s="231">
        <v>5767.2635295617856</v>
      </c>
      <c r="E217" s="232">
        <v>4449.100600055579</v>
      </c>
      <c r="F217" s="226">
        <v>3655.5887341679522</v>
      </c>
      <c r="G217" s="226">
        <v>3130.9420457503943</v>
      </c>
      <c r="H217" s="226">
        <v>2757.4443246561018</v>
      </c>
      <c r="I217" s="226">
        <v>2478.4099721107345</v>
      </c>
      <c r="J217" s="226">
        <v>2262.346368060566</v>
      </c>
      <c r="K217" s="226">
        <v>2090.3573919795358</v>
      </c>
      <c r="M217" s="230">
        <v>8412.3572451305627</v>
      </c>
      <c r="N217" s="231">
        <v>5771.5631013456305</v>
      </c>
      <c r="O217" s="232">
        <v>4453.4496359290988</v>
      </c>
      <c r="P217" s="226">
        <v>3655.5887341679522</v>
      </c>
      <c r="Q217" s="226">
        <v>3130.9420457503943</v>
      </c>
      <c r="R217" s="226">
        <v>2757.4443246561018</v>
      </c>
      <c r="S217" s="226">
        <v>2478.4099721107345</v>
      </c>
      <c r="T217" s="226">
        <v>2262.346368060566</v>
      </c>
      <c r="U217" s="226">
        <v>2090.3573919795358</v>
      </c>
      <c r="W217" s="230">
        <v>8398.6741842105002</v>
      </c>
      <c r="X217" s="231">
        <v>5757.81136150777</v>
      </c>
      <c r="Y217" s="232">
        <v>4439.541889015477</v>
      </c>
      <c r="Z217" s="226">
        <v>3655.5887341679522</v>
      </c>
      <c r="AA217" s="226">
        <v>3130.9420457503943</v>
      </c>
      <c r="AB217" s="226">
        <v>2757.4443246561018</v>
      </c>
      <c r="AC217" s="226">
        <v>2478.4099721107345</v>
      </c>
      <c r="AD217" s="226">
        <v>2262.346368060566</v>
      </c>
      <c r="AE217" s="226">
        <v>2090.3573919795358</v>
      </c>
    </row>
    <row r="218" spans="2:31" hidden="1" x14ac:dyDescent="0.2">
      <c r="B218" s="225">
        <v>191000</v>
      </c>
      <c r="C218" s="230">
        <v>8452.3329040160315</v>
      </c>
      <c r="D218" s="231">
        <v>5797.6175481384262</v>
      </c>
      <c r="E218" s="232">
        <v>4472.5169190032402</v>
      </c>
      <c r="F218" s="226">
        <v>3674.8286748740989</v>
      </c>
      <c r="G218" s="226">
        <v>3147.4206880964489</v>
      </c>
      <c r="H218" s="226">
        <v>2771.9571895227127</v>
      </c>
      <c r="I218" s="226">
        <v>2491.4542351218438</v>
      </c>
      <c r="J218" s="226">
        <v>2274.2534542082531</v>
      </c>
      <c r="K218" s="226">
        <v>2101.3592729899547</v>
      </c>
      <c r="M218" s="230">
        <v>8456.6328095786175</v>
      </c>
      <c r="N218" s="231">
        <v>5801.93974924745</v>
      </c>
      <c r="O218" s="232">
        <v>4476.8888445392522</v>
      </c>
      <c r="P218" s="226">
        <v>3674.8286748740989</v>
      </c>
      <c r="Q218" s="226">
        <v>3147.4206880964489</v>
      </c>
      <c r="R218" s="226">
        <v>2771.9571895227127</v>
      </c>
      <c r="S218" s="226">
        <v>2491.4542351218438</v>
      </c>
      <c r="T218" s="226">
        <v>2274.2534542082531</v>
      </c>
      <c r="U218" s="226">
        <v>2101.3592729899547</v>
      </c>
      <c r="W218" s="230">
        <v>8442.8777325484516</v>
      </c>
      <c r="X218" s="231">
        <v>5788.1156318314952</v>
      </c>
      <c r="Y218" s="232">
        <v>4462.9078989576637</v>
      </c>
      <c r="Z218" s="226">
        <v>3674.8286748740989</v>
      </c>
      <c r="AA218" s="226">
        <v>3147.4206880964489</v>
      </c>
      <c r="AB218" s="226">
        <v>2771.9571895227127</v>
      </c>
      <c r="AC218" s="226">
        <v>2491.4542351218438</v>
      </c>
      <c r="AD218" s="226">
        <v>2274.2534542082531</v>
      </c>
      <c r="AE218" s="226">
        <v>2101.3592729899547</v>
      </c>
    </row>
    <row r="219" spans="2:31" hidden="1" x14ac:dyDescent="0.2">
      <c r="B219" s="225">
        <v>192000</v>
      </c>
      <c r="C219" s="230">
        <v>8496.5859558695192</v>
      </c>
      <c r="D219" s="231">
        <v>5827.9715667150676</v>
      </c>
      <c r="E219" s="232">
        <v>4495.9332379509015</v>
      </c>
      <c r="F219" s="226">
        <v>3694.0686155802464</v>
      </c>
      <c r="G219" s="226">
        <v>3163.8993304425035</v>
      </c>
      <c r="H219" s="226">
        <v>2786.4700543893236</v>
      </c>
      <c r="I219" s="226">
        <v>2504.498498132953</v>
      </c>
      <c r="J219" s="226">
        <v>2286.1605403559402</v>
      </c>
      <c r="K219" s="226">
        <v>2112.3611540003735</v>
      </c>
      <c r="M219" s="230">
        <v>8500.9083740266742</v>
      </c>
      <c r="N219" s="231">
        <v>5832.3163971492695</v>
      </c>
      <c r="O219" s="232">
        <v>4500.3280531494056</v>
      </c>
      <c r="P219" s="226">
        <v>3694.0686155802464</v>
      </c>
      <c r="Q219" s="226">
        <v>3163.8993304425035</v>
      </c>
      <c r="R219" s="226">
        <v>2786.4700543893236</v>
      </c>
      <c r="S219" s="226">
        <v>2504.498498132953</v>
      </c>
      <c r="T219" s="226">
        <v>2286.1605403559402</v>
      </c>
      <c r="U219" s="226">
        <v>2112.3611540003735</v>
      </c>
      <c r="W219" s="230">
        <v>8487.0812808864011</v>
      </c>
      <c r="X219" s="231">
        <v>5818.4199021552204</v>
      </c>
      <c r="Y219" s="232">
        <v>4486.2739088998505</v>
      </c>
      <c r="Z219" s="226">
        <v>3694.0686155802464</v>
      </c>
      <c r="AA219" s="226">
        <v>3163.8993304425035</v>
      </c>
      <c r="AB219" s="226">
        <v>2786.4700543893236</v>
      </c>
      <c r="AC219" s="226">
        <v>2504.498498132953</v>
      </c>
      <c r="AD219" s="226">
        <v>2286.1605403559402</v>
      </c>
      <c r="AE219" s="226">
        <v>2112.3611540003735</v>
      </c>
    </row>
    <row r="220" spans="2:31" hidden="1" x14ac:dyDescent="0.2">
      <c r="B220" s="225">
        <v>193000</v>
      </c>
      <c r="C220" s="230">
        <v>8540.8390077230051</v>
      </c>
      <c r="D220" s="231">
        <v>5858.3255852917091</v>
      </c>
      <c r="E220" s="232">
        <v>4519.3495568985618</v>
      </c>
      <c r="F220" s="226">
        <v>3713.308556286393</v>
      </c>
      <c r="G220" s="226">
        <v>3180.3779727885585</v>
      </c>
      <c r="H220" s="226">
        <v>2800.9829192559346</v>
      </c>
      <c r="I220" s="226">
        <v>2517.5427611440618</v>
      </c>
      <c r="J220" s="226">
        <v>2298.0676265036273</v>
      </c>
      <c r="K220" s="226">
        <v>2123.3630350107919</v>
      </c>
      <c r="M220" s="230">
        <v>8545.1839384747291</v>
      </c>
      <c r="N220" s="231">
        <v>5862.693045051089</v>
      </c>
      <c r="O220" s="232">
        <v>4523.7672617595581</v>
      </c>
      <c r="P220" s="226">
        <v>3713.308556286393</v>
      </c>
      <c r="Q220" s="226">
        <v>3180.3779727885585</v>
      </c>
      <c r="R220" s="226">
        <v>2800.9829192559346</v>
      </c>
      <c r="S220" s="226">
        <v>2517.5427611440618</v>
      </c>
      <c r="T220" s="226">
        <v>2298.0676265036273</v>
      </c>
      <c r="U220" s="226">
        <v>2123.3630350107919</v>
      </c>
      <c r="W220" s="230">
        <v>8531.2848292243507</v>
      </c>
      <c r="X220" s="231">
        <v>5848.7241724789446</v>
      </c>
      <c r="Y220" s="232">
        <v>4509.6399188420373</v>
      </c>
      <c r="Z220" s="226">
        <v>3713.308556286393</v>
      </c>
      <c r="AA220" s="226">
        <v>3180.3779727885585</v>
      </c>
      <c r="AB220" s="226">
        <v>2800.9829192559346</v>
      </c>
      <c r="AC220" s="226">
        <v>2517.5427611440618</v>
      </c>
      <c r="AD220" s="226">
        <v>2298.0676265036273</v>
      </c>
      <c r="AE220" s="226">
        <v>2123.3630350107919</v>
      </c>
    </row>
    <row r="221" spans="2:31" hidden="1" x14ac:dyDescent="0.2">
      <c r="B221" s="225">
        <v>194000</v>
      </c>
      <c r="C221" s="230">
        <v>8585.0920595764928</v>
      </c>
      <c r="D221" s="231">
        <v>5888.6796038683497</v>
      </c>
      <c r="E221" s="232">
        <v>4542.765875846223</v>
      </c>
      <c r="F221" s="226">
        <v>3732.5484969925401</v>
      </c>
      <c r="G221" s="226">
        <v>3196.8566151346131</v>
      </c>
      <c r="H221" s="226">
        <v>2815.495784122546</v>
      </c>
      <c r="I221" s="226">
        <v>2530.5870241551711</v>
      </c>
      <c r="J221" s="226">
        <v>2309.9747126513148</v>
      </c>
      <c r="K221" s="226">
        <v>2134.3649160212103</v>
      </c>
      <c r="M221" s="230">
        <v>8589.4595029227839</v>
      </c>
      <c r="N221" s="231">
        <v>5893.0696929529076</v>
      </c>
      <c r="O221" s="232">
        <v>4547.2064703697115</v>
      </c>
      <c r="P221" s="226">
        <v>3732.5484969925401</v>
      </c>
      <c r="Q221" s="226">
        <v>3196.8566151346131</v>
      </c>
      <c r="R221" s="226">
        <v>2815.495784122546</v>
      </c>
      <c r="S221" s="226">
        <v>2530.5870241551711</v>
      </c>
      <c r="T221" s="226">
        <v>2309.9747126513148</v>
      </c>
      <c r="U221" s="226">
        <v>2134.3649160212103</v>
      </c>
      <c r="W221" s="230">
        <v>8575.488377562302</v>
      </c>
      <c r="X221" s="231">
        <v>5879.0284428026698</v>
      </c>
      <c r="Y221" s="232">
        <v>4533.0059287842241</v>
      </c>
      <c r="Z221" s="226">
        <v>3732.5484969925401</v>
      </c>
      <c r="AA221" s="226">
        <v>3196.8566151346131</v>
      </c>
      <c r="AB221" s="226">
        <v>2815.495784122546</v>
      </c>
      <c r="AC221" s="226">
        <v>2530.5870241551711</v>
      </c>
      <c r="AD221" s="226">
        <v>2309.9747126513148</v>
      </c>
      <c r="AE221" s="226">
        <v>2134.3649160212103</v>
      </c>
    </row>
    <row r="222" spans="2:31" hidden="1" x14ac:dyDescent="0.2">
      <c r="B222" s="225">
        <v>195000</v>
      </c>
      <c r="C222" s="230">
        <v>8629.3451114299805</v>
      </c>
      <c r="D222" s="231">
        <v>5919.0336224449911</v>
      </c>
      <c r="E222" s="232">
        <v>4566.1821947938843</v>
      </c>
      <c r="F222" s="226">
        <v>3751.7884376986876</v>
      </c>
      <c r="G222" s="226">
        <v>3213.3352574806677</v>
      </c>
      <c r="H222" s="226">
        <v>2830.0086489891569</v>
      </c>
      <c r="I222" s="226">
        <v>2543.6312871662803</v>
      </c>
      <c r="J222" s="226">
        <v>2321.8817987990019</v>
      </c>
      <c r="K222" s="226">
        <v>2145.3667970316292</v>
      </c>
      <c r="M222" s="230">
        <v>8633.7350673708406</v>
      </c>
      <c r="N222" s="231">
        <v>5923.4463408547263</v>
      </c>
      <c r="O222" s="232">
        <v>4570.6456789798649</v>
      </c>
      <c r="P222" s="226">
        <v>3751.7884376986876</v>
      </c>
      <c r="Q222" s="226">
        <v>3213.3352574806677</v>
      </c>
      <c r="R222" s="226">
        <v>2830.0086489891569</v>
      </c>
      <c r="S222" s="226">
        <v>2543.6312871662803</v>
      </c>
      <c r="T222" s="226">
        <v>2321.8817987990019</v>
      </c>
      <c r="U222" s="226">
        <v>2145.3667970316292</v>
      </c>
      <c r="W222" s="230">
        <v>8619.6919259002498</v>
      </c>
      <c r="X222" s="231">
        <v>5909.332713126395</v>
      </c>
      <c r="Y222" s="232">
        <v>4556.3719387264109</v>
      </c>
      <c r="Z222" s="226">
        <v>3751.7884376986876</v>
      </c>
      <c r="AA222" s="226">
        <v>3213.3352574806677</v>
      </c>
      <c r="AB222" s="226">
        <v>2830.0086489891569</v>
      </c>
      <c r="AC222" s="226">
        <v>2543.6312871662803</v>
      </c>
      <c r="AD222" s="226">
        <v>2321.8817987990019</v>
      </c>
      <c r="AE222" s="226">
        <v>2145.3667970316292</v>
      </c>
    </row>
    <row r="223" spans="2:31" hidden="1" x14ac:dyDescent="0.2">
      <c r="B223" s="225">
        <v>196000</v>
      </c>
      <c r="C223" s="230">
        <v>8673.5981632834664</v>
      </c>
      <c r="D223" s="231">
        <v>5949.3876410216317</v>
      </c>
      <c r="E223" s="232">
        <v>4589.5985137415446</v>
      </c>
      <c r="F223" s="226">
        <v>3771.0283784048343</v>
      </c>
      <c r="G223" s="226">
        <v>3229.8138998267227</v>
      </c>
      <c r="H223" s="226">
        <v>2844.5215138557678</v>
      </c>
      <c r="I223" s="226">
        <v>2556.6755501773891</v>
      </c>
      <c r="J223" s="226">
        <v>2333.788884946689</v>
      </c>
      <c r="K223" s="226">
        <v>2156.3686780420476</v>
      </c>
      <c r="M223" s="230">
        <v>8678.0106318188955</v>
      </c>
      <c r="N223" s="231">
        <v>5953.8229887565449</v>
      </c>
      <c r="O223" s="232">
        <v>4594.0848875900174</v>
      </c>
      <c r="P223" s="226">
        <v>3771.0283784048343</v>
      </c>
      <c r="Q223" s="226">
        <v>3229.8138998267227</v>
      </c>
      <c r="R223" s="226">
        <v>2844.5215138557678</v>
      </c>
      <c r="S223" s="226">
        <v>2556.6755501773891</v>
      </c>
      <c r="T223" s="226">
        <v>2333.788884946689</v>
      </c>
      <c r="U223" s="226">
        <v>2156.3686780420476</v>
      </c>
      <c r="W223" s="230">
        <v>8663.8954742382011</v>
      </c>
      <c r="X223" s="231">
        <v>5939.6369834501202</v>
      </c>
      <c r="Y223" s="232">
        <v>4579.7379486685977</v>
      </c>
      <c r="Z223" s="226">
        <v>3771.0283784048343</v>
      </c>
      <c r="AA223" s="226">
        <v>3229.8138998267227</v>
      </c>
      <c r="AB223" s="226">
        <v>2844.5215138557678</v>
      </c>
      <c r="AC223" s="226">
        <v>2556.6755501773891</v>
      </c>
      <c r="AD223" s="226">
        <v>2333.788884946689</v>
      </c>
      <c r="AE223" s="226">
        <v>2156.3686780420476</v>
      </c>
    </row>
    <row r="224" spans="2:31" hidden="1" x14ac:dyDescent="0.2">
      <c r="B224" s="225">
        <v>197000</v>
      </c>
      <c r="C224" s="230">
        <v>8717.8512151369541</v>
      </c>
      <c r="D224" s="231">
        <v>5979.7416595982731</v>
      </c>
      <c r="E224" s="232">
        <v>4613.0148326892058</v>
      </c>
      <c r="F224" s="226">
        <v>3790.2683191109818</v>
      </c>
      <c r="G224" s="226">
        <v>3246.2925421727773</v>
      </c>
      <c r="H224" s="226">
        <v>2859.0343787223787</v>
      </c>
      <c r="I224" s="226">
        <v>2569.7198131884988</v>
      </c>
      <c r="J224" s="226">
        <v>2345.6959710943765</v>
      </c>
      <c r="K224" s="226">
        <v>2167.3705590524664</v>
      </c>
      <c r="M224" s="230">
        <v>8722.2861962669522</v>
      </c>
      <c r="N224" s="231">
        <v>5984.1996366583644</v>
      </c>
      <c r="O224" s="232">
        <v>4617.5240962001708</v>
      </c>
      <c r="P224" s="226">
        <v>3790.2683191109818</v>
      </c>
      <c r="Q224" s="226">
        <v>3246.2925421727773</v>
      </c>
      <c r="R224" s="226">
        <v>2859.0343787223787</v>
      </c>
      <c r="S224" s="226">
        <v>2569.7198131884988</v>
      </c>
      <c r="T224" s="226">
        <v>2345.6959710943765</v>
      </c>
      <c r="U224" s="226">
        <v>2167.3705590524664</v>
      </c>
      <c r="W224" s="230">
        <v>8708.0990225761507</v>
      </c>
      <c r="X224" s="231">
        <v>5969.9412537738444</v>
      </c>
      <c r="Y224" s="232">
        <v>4603.1039586107845</v>
      </c>
      <c r="Z224" s="226">
        <v>3790.2683191109818</v>
      </c>
      <c r="AA224" s="226">
        <v>3246.2925421727773</v>
      </c>
      <c r="AB224" s="226">
        <v>2859.0343787223787</v>
      </c>
      <c r="AC224" s="226">
        <v>2569.7198131884988</v>
      </c>
      <c r="AD224" s="226">
        <v>2345.6959710943765</v>
      </c>
      <c r="AE224" s="226">
        <v>2167.3705590524664</v>
      </c>
    </row>
    <row r="225" spans="2:31" hidden="1" x14ac:dyDescent="0.2">
      <c r="B225" s="225">
        <v>198000</v>
      </c>
      <c r="C225" s="230">
        <v>8762.1042669904418</v>
      </c>
      <c r="D225" s="231">
        <v>6010.0956781749128</v>
      </c>
      <c r="E225" s="232">
        <v>4636.4311516368662</v>
      </c>
      <c r="F225" s="226">
        <v>3809.5082598171284</v>
      </c>
      <c r="G225" s="226">
        <v>3262.7711845188319</v>
      </c>
      <c r="H225" s="226">
        <v>2873.5472435889897</v>
      </c>
      <c r="I225" s="226">
        <v>2582.7640761996076</v>
      </c>
      <c r="J225" s="226">
        <v>2357.6030572420636</v>
      </c>
      <c r="K225" s="226">
        <v>2178.3724400628848</v>
      </c>
      <c r="M225" s="230">
        <v>8766.561760715007</v>
      </c>
      <c r="N225" s="231">
        <v>6014.5762845601839</v>
      </c>
      <c r="O225" s="232">
        <v>4640.9633048103242</v>
      </c>
      <c r="P225" s="226">
        <v>3809.5082598171284</v>
      </c>
      <c r="Q225" s="226">
        <v>3262.7711845188319</v>
      </c>
      <c r="R225" s="226">
        <v>2873.5472435889897</v>
      </c>
      <c r="S225" s="226">
        <v>2582.7640761996076</v>
      </c>
      <c r="T225" s="226">
        <v>2357.6030572420636</v>
      </c>
      <c r="U225" s="226">
        <v>2178.3724400628848</v>
      </c>
      <c r="W225" s="230">
        <v>8752.302570914102</v>
      </c>
      <c r="X225" s="231">
        <v>6000.2455240975705</v>
      </c>
      <c r="Y225" s="232">
        <v>4626.4699685529713</v>
      </c>
      <c r="Z225" s="226">
        <v>3809.5082598171284</v>
      </c>
      <c r="AA225" s="226">
        <v>3262.7711845188319</v>
      </c>
      <c r="AB225" s="226">
        <v>2873.5472435889897</v>
      </c>
      <c r="AC225" s="226">
        <v>2582.7640761996076</v>
      </c>
      <c r="AD225" s="226">
        <v>2357.6030572420636</v>
      </c>
      <c r="AE225" s="226">
        <v>2178.3724400628848</v>
      </c>
    </row>
    <row r="226" spans="2:31" hidden="1" x14ac:dyDescent="0.2">
      <c r="B226" s="225">
        <v>199000</v>
      </c>
      <c r="C226" s="230">
        <v>8806.3573188439277</v>
      </c>
      <c r="D226" s="231">
        <v>6040.4496967515543</v>
      </c>
      <c r="E226" s="232">
        <v>4659.8474705845274</v>
      </c>
      <c r="F226" s="226">
        <v>3828.748200523276</v>
      </c>
      <c r="G226" s="226">
        <v>3279.2498268648869</v>
      </c>
      <c r="H226" s="226">
        <v>2888.060108455601</v>
      </c>
      <c r="I226" s="226">
        <v>2595.8083392107169</v>
      </c>
      <c r="J226" s="226">
        <v>2369.5101433897507</v>
      </c>
      <c r="K226" s="226">
        <v>2189.3743210733032</v>
      </c>
      <c r="M226" s="230">
        <v>8810.8373251630619</v>
      </c>
      <c r="N226" s="231">
        <v>6044.9529324620034</v>
      </c>
      <c r="O226" s="232">
        <v>4664.4025134204767</v>
      </c>
      <c r="P226" s="226">
        <v>3828.748200523276</v>
      </c>
      <c r="Q226" s="226">
        <v>3279.2498268648869</v>
      </c>
      <c r="R226" s="226">
        <v>2888.060108455601</v>
      </c>
      <c r="S226" s="226">
        <v>2595.8083392107169</v>
      </c>
      <c r="T226" s="226">
        <v>2369.5101433897507</v>
      </c>
      <c r="U226" s="226">
        <v>2189.3743210733032</v>
      </c>
      <c r="W226" s="230">
        <v>8796.5061192520516</v>
      </c>
      <c r="X226" s="231">
        <v>6030.5497944212957</v>
      </c>
      <c r="Y226" s="232">
        <v>4649.8359784951581</v>
      </c>
      <c r="Z226" s="226">
        <v>3828.748200523276</v>
      </c>
      <c r="AA226" s="226">
        <v>3279.2498268648869</v>
      </c>
      <c r="AB226" s="226">
        <v>2888.060108455601</v>
      </c>
      <c r="AC226" s="226">
        <v>2595.8083392107169</v>
      </c>
      <c r="AD226" s="226">
        <v>2369.5101433897507</v>
      </c>
      <c r="AE226" s="226">
        <v>2189.3743210733032</v>
      </c>
    </row>
    <row r="227" spans="2:31" x14ac:dyDescent="0.2">
      <c r="B227" s="225">
        <v>200000</v>
      </c>
      <c r="C227" s="230">
        <v>8850.6103706974154</v>
      </c>
      <c r="D227" s="231">
        <v>6070.8037153281948</v>
      </c>
      <c r="E227" s="232">
        <v>4683.2637895321886</v>
      </c>
      <c r="F227" s="226">
        <v>3847.988141229423</v>
      </c>
      <c r="G227" s="226">
        <v>3295.7284692109415</v>
      </c>
      <c r="H227" s="226">
        <v>2902.572973322212</v>
      </c>
      <c r="I227" s="226">
        <v>2608.8526022218261</v>
      </c>
      <c r="J227" s="226">
        <v>2381.4172295374378</v>
      </c>
      <c r="K227" s="226">
        <v>2200.3762020837221</v>
      </c>
      <c r="M227" s="230">
        <v>8855.1128896111186</v>
      </c>
      <c r="N227" s="231">
        <v>6075.3295803638221</v>
      </c>
      <c r="O227" s="232">
        <v>4687.8417220306301</v>
      </c>
      <c r="P227" s="226">
        <v>3847.988141229423</v>
      </c>
      <c r="Q227" s="226">
        <v>3295.7284692109415</v>
      </c>
      <c r="R227" s="226">
        <v>2902.572973322212</v>
      </c>
      <c r="S227" s="226">
        <v>2608.8526022218261</v>
      </c>
      <c r="T227" s="226">
        <v>2381.4172295374378</v>
      </c>
      <c r="U227" s="226">
        <v>2200.3762020837221</v>
      </c>
      <c r="W227" s="230">
        <v>8840.7096675900011</v>
      </c>
      <c r="X227" s="231">
        <v>6060.8540647450209</v>
      </c>
      <c r="Y227" s="232">
        <v>4673.2019884373449</v>
      </c>
      <c r="Z227" s="226">
        <v>3847.988141229423</v>
      </c>
      <c r="AA227" s="226">
        <v>3295.7284692109415</v>
      </c>
      <c r="AB227" s="226">
        <v>2902.572973322212</v>
      </c>
      <c r="AC227" s="226">
        <v>2608.8526022218261</v>
      </c>
      <c r="AD227" s="226">
        <v>2381.4172295374378</v>
      </c>
      <c r="AE227" s="226">
        <v>2200.3762020837221</v>
      </c>
    </row>
    <row r="228" spans="2:31" hidden="1" x14ac:dyDescent="0.2">
      <c r="B228" s="225">
        <v>201000</v>
      </c>
      <c r="C228" s="230">
        <v>8894.8634225509013</v>
      </c>
      <c r="D228" s="231">
        <v>6101.1577339048363</v>
      </c>
      <c r="E228" s="232">
        <v>4706.680108479849</v>
      </c>
      <c r="F228" s="226">
        <v>3867.2280819355701</v>
      </c>
      <c r="G228" s="226">
        <v>3312.2071115569961</v>
      </c>
      <c r="H228" s="226">
        <v>2917.0858381888229</v>
      </c>
      <c r="I228" s="226">
        <v>2621.8968652329349</v>
      </c>
      <c r="J228" s="226">
        <v>2393.3243156851249</v>
      </c>
      <c r="K228" s="226">
        <v>2211.3780830941409</v>
      </c>
      <c r="M228" s="230">
        <v>8899.3884540591735</v>
      </c>
      <c r="N228" s="231">
        <v>6105.7062282656416</v>
      </c>
      <c r="O228" s="232">
        <v>4711.2809306407835</v>
      </c>
      <c r="P228" s="226">
        <v>3867.2280819355701</v>
      </c>
      <c r="Q228" s="226">
        <v>3312.2071115569961</v>
      </c>
      <c r="R228" s="226">
        <v>2917.0858381888229</v>
      </c>
      <c r="S228" s="226">
        <v>2621.8968652329349</v>
      </c>
      <c r="T228" s="226">
        <v>2393.3243156851249</v>
      </c>
      <c r="U228" s="226">
        <v>2211.3780830941409</v>
      </c>
      <c r="W228" s="230">
        <v>8884.9132159279507</v>
      </c>
      <c r="X228" s="231">
        <v>6091.1583350687451</v>
      </c>
      <c r="Y228" s="232">
        <v>4696.5679983795317</v>
      </c>
      <c r="Z228" s="226">
        <v>3867.2280819355701</v>
      </c>
      <c r="AA228" s="226">
        <v>3312.2071115569961</v>
      </c>
      <c r="AB228" s="226">
        <v>2917.0858381888229</v>
      </c>
      <c r="AC228" s="226">
        <v>2621.8968652329349</v>
      </c>
      <c r="AD228" s="226">
        <v>2393.3243156851249</v>
      </c>
      <c r="AE228" s="226">
        <v>2211.3780830941409</v>
      </c>
    </row>
    <row r="229" spans="2:31" hidden="1" x14ac:dyDescent="0.2">
      <c r="B229" s="225">
        <v>202000</v>
      </c>
      <c r="C229" s="230">
        <v>8939.116474404389</v>
      </c>
      <c r="D229" s="231">
        <v>6131.5117524814777</v>
      </c>
      <c r="E229" s="232">
        <v>4730.0964274275102</v>
      </c>
      <c r="F229" s="226">
        <v>3886.4680226417172</v>
      </c>
      <c r="G229" s="226">
        <v>3328.6857539030502</v>
      </c>
      <c r="H229" s="226">
        <v>2931.5987030554338</v>
      </c>
      <c r="I229" s="226">
        <v>2634.9411282440442</v>
      </c>
      <c r="J229" s="226">
        <v>2405.231401832812</v>
      </c>
      <c r="K229" s="226">
        <v>2222.3799641045593</v>
      </c>
      <c r="M229" s="230">
        <v>8943.6640185072301</v>
      </c>
      <c r="N229" s="231">
        <v>6136.0828761674611</v>
      </c>
      <c r="O229" s="232">
        <v>4734.7201392509369</v>
      </c>
      <c r="P229" s="226">
        <v>3886.4680226417172</v>
      </c>
      <c r="Q229" s="226">
        <v>3328.6857539030502</v>
      </c>
      <c r="R229" s="226">
        <v>2931.5987030554338</v>
      </c>
      <c r="S229" s="226">
        <v>2634.9411282440442</v>
      </c>
      <c r="T229" s="226">
        <v>2405.231401832812</v>
      </c>
      <c r="U229" s="226">
        <v>2222.3799641045593</v>
      </c>
      <c r="W229" s="230">
        <v>8929.1167642659002</v>
      </c>
      <c r="X229" s="231">
        <v>6121.4626053924703</v>
      </c>
      <c r="Y229" s="232">
        <v>4719.9340083217185</v>
      </c>
      <c r="Z229" s="226">
        <v>3886.4680226417172</v>
      </c>
      <c r="AA229" s="226">
        <v>3328.6857539030502</v>
      </c>
      <c r="AB229" s="226">
        <v>2931.5987030554338</v>
      </c>
      <c r="AC229" s="226">
        <v>2634.9411282440442</v>
      </c>
      <c r="AD229" s="226">
        <v>2405.231401832812</v>
      </c>
      <c r="AE229" s="226">
        <v>2222.3799641045593</v>
      </c>
    </row>
    <row r="230" spans="2:31" hidden="1" x14ac:dyDescent="0.2">
      <c r="B230" s="225">
        <v>203000</v>
      </c>
      <c r="C230" s="230">
        <v>8983.3695262578767</v>
      </c>
      <c r="D230" s="231">
        <v>6161.8657710581183</v>
      </c>
      <c r="E230" s="232">
        <v>4753.5127463751714</v>
      </c>
      <c r="F230" s="226">
        <v>3905.7079633478643</v>
      </c>
      <c r="G230" s="226">
        <v>3345.1643962491057</v>
      </c>
      <c r="H230" s="226">
        <v>2946.1115679220452</v>
      </c>
      <c r="I230" s="226">
        <v>2647.9853912551534</v>
      </c>
      <c r="J230" s="226">
        <v>2417.1384879804991</v>
      </c>
      <c r="K230" s="226">
        <v>2233.3818451149782</v>
      </c>
      <c r="M230" s="230">
        <v>8987.939582955285</v>
      </c>
      <c r="N230" s="231">
        <v>6166.4595240692788</v>
      </c>
      <c r="O230" s="232">
        <v>4758.1593478610903</v>
      </c>
      <c r="P230" s="226">
        <v>3905.7079633478643</v>
      </c>
      <c r="Q230" s="226">
        <v>3345.1643962491057</v>
      </c>
      <c r="R230" s="226">
        <v>2946.1115679220452</v>
      </c>
      <c r="S230" s="226">
        <v>2647.9853912551534</v>
      </c>
      <c r="T230" s="226">
        <v>2417.1384879804991</v>
      </c>
      <c r="U230" s="226">
        <v>2233.3818451149782</v>
      </c>
      <c r="W230" s="230">
        <v>8973.3203126038516</v>
      </c>
      <c r="X230" s="231">
        <v>6151.7668757161955</v>
      </c>
      <c r="Y230" s="232">
        <v>4743.3000182639043</v>
      </c>
      <c r="Z230" s="226">
        <v>3905.7079633478643</v>
      </c>
      <c r="AA230" s="226">
        <v>3345.1643962491057</v>
      </c>
      <c r="AB230" s="226">
        <v>2946.1115679220452</v>
      </c>
      <c r="AC230" s="226">
        <v>2647.9853912551534</v>
      </c>
      <c r="AD230" s="226">
        <v>2417.1384879804991</v>
      </c>
      <c r="AE230" s="226">
        <v>2233.3818451149782</v>
      </c>
    </row>
    <row r="231" spans="2:31" hidden="1" x14ac:dyDescent="0.2">
      <c r="B231" s="225">
        <v>204000</v>
      </c>
      <c r="C231" s="230">
        <v>9027.6225781113626</v>
      </c>
      <c r="D231" s="231">
        <v>6192.2197896347598</v>
      </c>
      <c r="E231" s="232">
        <v>4776.9290653228318</v>
      </c>
      <c r="F231" s="226">
        <v>3924.9479040540114</v>
      </c>
      <c r="G231" s="226">
        <v>3361.6430385951599</v>
      </c>
      <c r="H231" s="226">
        <v>2960.6244327886561</v>
      </c>
      <c r="I231" s="226">
        <v>2661.0296542662622</v>
      </c>
      <c r="J231" s="226">
        <v>2429.0455741281867</v>
      </c>
      <c r="K231" s="226">
        <v>2244.3837261253966</v>
      </c>
      <c r="M231" s="230">
        <v>9032.2151474033417</v>
      </c>
      <c r="N231" s="231">
        <v>6196.8361719710983</v>
      </c>
      <c r="O231" s="232">
        <v>4781.5985564712428</v>
      </c>
      <c r="P231" s="226">
        <v>3924.9479040540114</v>
      </c>
      <c r="Q231" s="226">
        <v>3361.6430385951599</v>
      </c>
      <c r="R231" s="226">
        <v>2960.6244327886561</v>
      </c>
      <c r="S231" s="226">
        <v>2661.0296542662622</v>
      </c>
      <c r="T231" s="226">
        <v>2429.0455741281867</v>
      </c>
      <c r="U231" s="226">
        <v>2244.3837261253966</v>
      </c>
      <c r="W231" s="230">
        <v>9017.5238609418011</v>
      </c>
      <c r="X231" s="231">
        <v>6182.0711460399216</v>
      </c>
      <c r="Y231" s="232">
        <v>4766.6660282060911</v>
      </c>
      <c r="Z231" s="226">
        <v>3924.9479040540114</v>
      </c>
      <c r="AA231" s="226">
        <v>3361.6430385951599</v>
      </c>
      <c r="AB231" s="226">
        <v>2960.6244327886561</v>
      </c>
      <c r="AC231" s="226">
        <v>2661.0296542662622</v>
      </c>
      <c r="AD231" s="226">
        <v>2429.0455741281867</v>
      </c>
      <c r="AE231" s="226">
        <v>2244.3837261253966</v>
      </c>
    </row>
    <row r="232" spans="2:31" hidden="1" x14ac:dyDescent="0.2">
      <c r="B232" s="225">
        <v>205000</v>
      </c>
      <c r="C232" s="230">
        <v>9071.8756299648503</v>
      </c>
      <c r="D232" s="231">
        <v>6222.5738082114003</v>
      </c>
      <c r="E232" s="232">
        <v>4800.345384270493</v>
      </c>
      <c r="F232" s="226">
        <v>3944.1878447601589</v>
      </c>
      <c r="G232" s="226">
        <v>3378.1216809412144</v>
      </c>
      <c r="H232" s="226">
        <v>2975.137297655267</v>
      </c>
      <c r="I232" s="226">
        <v>2674.0739172773715</v>
      </c>
      <c r="J232" s="226">
        <v>2440.9526602758738</v>
      </c>
      <c r="K232" s="226">
        <v>2255.385607135815</v>
      </c>
      <c r="M232" s="230">
        <v>9076.4907118513966</v>
      </c>
      <c r="N232" s="231">
        <v>6227.2128198729179</v>
      </c>
      <c r="O232" s="232">
        <v>4805.0377650813962</v>
      </c>
      <c r="P232" s="226">
        <v>3944.1878447601589</v>
      </c>
      <c r="Q232" s="226">
        <v>3378.1216809412144</v>
      </c>
      <c r="R232" s="226">
        <v>2975.137297655267</v>
      </c>
      <c r="S232" s="226">
        <v>2674.0739172773715</v>
      </c>
      <c r="T232" s="226">
        <v>2440.9526602758738</v>
      </c>
      <c r="U232" s="226">
        <v>2255.385607135815</v>
      </c>
      <c r="W232" s="230">
        <v>9061.7274092797506</v>
      </c>
      <c r="X232" s="231">
        <v>6212.3754163636468</v>
      </c>
      <c r="Y232" s="232">
        <v>4790.0320381482779</v>
      </c>
      <c r="Z232" s="226">
        <v>3944.1878447601589</v>
      </c>
      <c r="AA232" s="226">
        <v>3378.1216809412144</v>
      </c>
      <c r="AB232" s="226">
        <v>2975.137297655267</v>
      </c>
      <c r="AC232" s="226">
        <v>2674.0739172773715</v>
      </c>
      <c r="AD232" s="226">
        <v>2440.9526602758738</v>
      </c>
      <c r="AE232" s="226">
        <v>2255.385607135815</v>
      </c>
    </row>
    <row r="233" spans="2:31" hidden="1" x14ac:dyDescent="0.2">
      <c r="B233" s="225">
        <v>206000</v>
      </c>
      <c r="C233" s="230">
        <v>9116.128681818338</v>
      </c>
      <c r="D233" s="231">
        <v>6252.9278267880418</v>
      </c>
      <c r="E233" s="232">
        <v>4823.7617032181543</v>
      </c>
      <c r="F233" s="226">
        <v>3963.4277854663055</v>
      </c>
      <c r="G233" s="226">
        <v>3394.6003232872695</v>
      </c>
      <c r="H233" s="226">
        <v>2989.650162521878</v>
      </c>
      <c r="I233" s="226">
        <v>2687.1181802884807</v>
      </c>
      <c r="J233" s="226">
        <v>2452.8597464235609</v>
      </c>
      <c r="K233" s="226">
        <v>2266.3874881462339</v>
      </c>
      <c r="M233" s="230">
        <v>9120.7662762994514</v>
      </c>
      <c r="N233" s="231">
        <v>6257.5894677747365</v>
      </c>
      <c r="O233" s="232">
        <v>4828.4769736915496</v>
      </c>
      <c r="P233" s="226">
        <v>3963.4277854663055</v>
      </c>
      <c r="Q233" s="226">
        <v>3394.6003232872695</v>
      </c>
      <c r="R233" s="226">
        <v>2989.650162521878</v>
      </c>
      <c r="S233" s="226">
        <v>2687.1181802884807</v>
      </c>
      <c r="T233" s="226">
        <v>2452.8597464235609</v>
      </c>
      <c r="U233" s="226">
        <v>2266.3874881462339</v>
      </c>
      <c r="W233" s="230">
        <v>9105.930957617702</v>
      </c>
      <c r="X233" s="231">
        <v>6242.679686687371</v>
      </c>
      <c r="Y233" s="232">
        <v>4813.3980480904647</v>
      </c>
      <c r="Z233" s="226">
        <v>3963.4277854663055</v>
      </c>
      <c r="AA233" s="226">
        <v>3394.6003232872695</v>
      </c>
      <c r="AB233" s="226">
        <v>2989.650162521878</v>
      </c>
      <c r="AC233" s="226">
        <v>2687.1181802884807</v>
      </c>
      <c r="AD233" s="226">
        <v>2452.8597464235609</v>
      </c>
      <c r="AE233" s="226">
        <v>2266.3874881462339</v>
      </c>
    </row>
    <row r="234" spans="2:31" hidden="1" x14ac:dyDescent="0.2">
      <c r="B234" s="225">
        <v>207000</v>
      </c>
      <c r="C234" s="230">
        <v>9160.3817336718239</v>
      </c>
      <c r="D234" s="231">
        <v>6283.2818453646814</v>
      </c>
      <c r="E234" s="232">
        <v>4847.1780221658146</v>
      </c>
      <c r="F234" s="226">
        <v>3982.6677261724531</v>
      </c>
      <c r="G234" s="226">
        <v>3411.0789656333241</v>
      </c>
      <c r="H234" s="226">
        <v>3004.1630273884898</v>
      </c>
      <c r="I234" s="226">
        <v>2700.16244329959</v>
      </c>
      <c r="J234" s="226">
        <v>2464.7668325712484</v>
      </c>
      <c r="K234" s="226">
        <v>2277.3893691566527</v>
      </c>
      <c r="M234" s="230">
        <v>9165.0418407475081</v>
      </c>
      <c r="N234" s="231">
        <v>6287.966115676556</v>
      </c>
      <c r="O234" s="232">
        <v>4851.9161823017021</v>
      </c>
      <c r="P234" s="226">
        <v>3982.6677261724531</v>
      </c>
      <c r="Q234" s="226">
        <v>3411.0789656333241</v>
      </c>
      <c r="R234" s="226">
        <v>3004.1630273884898</v>
      </c>
      <c r="S234" s="226">
        <v>2700.16244329959</v>
      </c>
      <c r="T234" s="226">
        <v>2464.7668325712484</v>
      </c>
      <c r="U234" s="226">
        <v>2277.3893691566527</v>
      </c>
      <c r="W234" s="230">
        <v>9150.1345059556515</v>
      </c>
      <c r="X234" s="231">
        <v>6272.9839570110962</v>
      </c>
      <c r="Y234" s="232">
        <v>4836.7640580326515</v>
      </c>
      <c r="Z234" s="226">
        <v>3982.6677261724531</v>
      </c>
      <c r="AA234" s="226">
        <v>3411.0789656333241</v>
      </c>
      <c r="AB234" s="226">
        <v>3004.1630273884898</v>
      </c>
      <c r="AC234" s="226">
        <v>2700.16244329959</v>
      </c>
      <c r="AD234" s="226">
        <v>2464.7668325712484</v>
      </c>
      <c r="AE234" s="226">
        <v>2277.3893691566527</v>
      </c>
    </row>
    <row r="235" spans="2:31" hidden="1" x14ac:dyDescent="0.2">
      <c r="B235" s="225">
        <v>208000</v>
      </c>
      <c r="C235" s="230">
        <v>9204.6347855253116</v>
      </c>
      <c r="D235" s="231">
        <v>6313.6358639413238</v>
      </c>
      <c r="E235" s="232">
        <v>4870.5943411134758</v>
      </c>
      <c r="F235" s="226">
        <v>4001.9076668785997</v>
      </c>
      <c r="G235" s="226">
        <v>3427.5576079793786</v>
      </c>
      <c r="H235" s="226">
        <v>3018.6758922551007</v>
      </c>
      <c r="I235" s="226">
        <v>2713.2067063106988</v>
      </c>
      <c r="J235" s="226">
        <v>2476.6739187189355</v>
      </c>
      <c r="K235" s="226">
        <v>2288.3912501670711</v>
      </c>
      <c r="M235" s="230">
        <v>9209.317405195563</v>
      </c>
      <c r="N235" s="231">
        <v>6318.3427635783755</v>
      </c>
      <c r="O235" s="232">
        <v>4875.3553909118555</v>
      </c>
      <c r="P235" s="226">
        <v>4001.9076668785997</v>
      </c>
      <c r="Q235" s="226">
        <v>3427.5576079793786</v>
      </c>
      <c r="R235" s="226">
        <v>3018.6758922551007</v>
      </c>
      <c r="S235" s="226">
        <v>2713.2067063106988</v>
      </c>
      <c r="T235" s="226">
        <v>2476.6739187189355</v>
      </c>
      <c r="U235" s="226">
        <v>2288.3912501670711</v>
      </c>
      <c r="W235" s="230">
        <v>9194.3380542936011</v>
      </c>
      <c r="X235" s="231">
        <v>6303.2882273348214</v>
      </c>
      <c r="Y235" s="232">
        <v>4860.1300679748383</v>
      </c>
      <c r="Z235" s="226">
        <v>4001.9076668785997</v>
      </c>
      <c r="AA235" s="226">
        <v>3427.5576079793786</v>
      </c>
      <c r="AB235" s="226">
        <v>3018.6758922551007</v>
      </c>
      <c r="AC235" s="226">
        <v>2713.2067063106988</v>
      </c>
      <c r="AD235" s="226">
        <v>2476.6739187189355</v>
      </c>
      <c r="AE235" s="226">
        <v>2288.3912501670711</v>
      </c>
    </row>
    <row r="236" spans="2:31" hidden="1" x14ac:dyDescent="0.2">
      <c r="B236" s="225">
        <v>209000</v>
      </c>
      <c r="C236" s="230">
        <v>9248.8878373787975</v>
      </c>
      <c r="D236" s="231">
        <v>6343.9898825179653</v>
      </c>
      <c r="E236" s="232">
        <v>4894.0106600611371</v>
      </c>
      <c r="F236" s="226">
        <v>4021.1476075847472</v>
      </c>
      <c r="G236" s="226">
        <v>3444.0362503254337</v>
      </c>
      <c r="H236" s="226">
        <v>3033.1887571217117</v>
      </c>
      <c r="I236" s="226">
        <v>2726.250969321808</v>
      </c>
      <c r="J236" s="226">
        <v>2488.5810048666226</v>
      </c>
      <c r="K236" s="226">
        <v>2299.3931311774895</v>
      </c>
      <c r="M236" s="230">
        <v>9253.5929696436197</v>
      </c>
      <c r="N236" s="231">
        <v>6348.7194114801941</v>
      </c>
      <c r="O236" s="232">
        <v>4898.7945995220089</v>
      </c>
      <c r="P236" s="226">
        <v>4021.1476075847472</v>
      </c>
      <c r="Q236" s="226">
        <v>3444.0362503254337</v>
      </c>
      <c r="R236" s="226">
        <v>3033.1887571217117</v>
      </c>
      <c r="S236" s="226">
        <v>2726.250969321808</v>
      </c>
      <c r="T236" s="226">
        <v>2488.5810048666226</v>
      </c>
      <c r="U236" s="226">
        <v>2299.3931311774895</v>
      </c>
      <c r="W236" s="230">
        <v>9238.5416026315506</v>
      </c>
      <c r="X236" s="231">
        <v>6333.5924976585466</v>
      </c>
      <c r="Y236" s="232">
        <v>4883.4960779170251</v>
      </c>
      <c r="Z236" s="226">
        <v>4021.1476075847472</v>
      </c>
      <c r="AA236" s="226">
        <v>3444.0362503254337</v>
      </c>
      <c r="AB236" s="226">
        <v>3033.1887571217117</v>
      </c>
      <c r="AC236" s="226">
        <v>2726.250969321808</v>
      </c>
      <c r="AD236" s="226">
        <v>2488.5810048666226</v>
      </c>
      <c r="AE236" s="226">
        <v>2299.3931311774895</v>
      </c>
    </row>
    <row r="237" spans="2:31" hidden="1" x14ac:dyDescent="0.2">
      <c r="B237" s="225">
        <v>210000</v>
      </c>
      <c r="C237" s="230">
        <v>0</v>
      </c>
      <c r="D237" s="231">
        <v>0</v>
      </c>
      <c r="E237" s="232">
        <v>0</v>
      </c>
      <c r="F237" s="226">
        <v>0</v>
      </c>
      <c r="G237" s="226">
        <v>0</v>
      </c>
      <c r="H237" s="226">
        <v>0</v>
      </c>
      <c r="I237" s="226">
        <v>0</v>
      </c>
      <c r="J237" s="226">
        <v>0</v>
      </c>
      <c r="K237" s="226">
        <v>0</v>
      </c>
      <c r="M237" s="230">
        <v>0</v>
      </c>
      <c r="N237" s="231">
        <v>0</v>
      </c>
      <c r="O237" s="232">
        <v>0</v>
      </c>
      <c r="P237" s="226">
        <v>0</v>
      </c>
      <c r="Q237" s="226">
        <v>0</v>
      </c>
      <c r="R237" s="226">
        <v>0</v>
      </c>
      <c r="S237" s="226">
        <v>0</v>
      </c>
      <c r="T237" s="226">
        <v>0</v>
      </c>
      <c r="U237" s="226">
        <v>0</v>
      </c>
      <c r="W237" s="230">
        <v>9282.745150969502</v>
      </c>
      <c r="X237" s="231">
        <v>6363.8967679822708</v>
      </c>
      <c r="Y237" s="232">
        <v>4906.8620878592119</v>
      </c>
      <c r="Z237" s="226">
        <v>4040.3875482908943</v>
      </c>
      <c r="AA237" s="226">
        <v>3460.5148926714883</v>
      </c>
      <c r="AB237" s="226">
        <v>3047.7016219883226</v>
      </c>
      <c r="AC237" s="226">
        <v>2739.2952323329173</v>
      </c>
      <c r="AD237" s="226">
        <v>2500.4880910143097</v>
      </c>
      <c r="AE237" s="226">
        <v>2310.3950121879079</v>
      </c>
    </row>
    <row r="238" spans="2:31" hidden="1" x14ac:dyDescent="0.2">
      <c r="B238" s="225">
        <v>211000</v>
      </c>
      <c r="C238" s="230">
        <v>9337.3939410857729</v>
      </c>
      <c r="D238" s="231">
        <v>6404.6979196712464</v>
      </c>
      <c r="E238" s="232">
        <v>4940.8432979564586</v>
      </c>
      <c r="F238" s="226">
        <v>4059.6274889970414</v>
      </c>
      <c r="G238" s="226">
        <v>3476.9935350175429</v>
      </c>
      <c r="H238" s="226">
        <v>3062.214486854934</v>
      </c>
      <c r="I238" s="226">
        <v>2752.3394953440261</v>
      </c>
      <c r="J238" s="226">
        <v>2512.3951771619968</v>
      </c>
      <c r="K238" s="226">
        <v>2321.3968931983268</v>
      </c>
      <c r="M238" s="230">
        <v>9342.1440985397294</v>
      </c>
      <c r="N238" s="231">
        <v>6409.4727072838323</v>
      </c>
      <c r="O238" s="232">
        <v>4945.6730167423148</v>
      </c>
      <c r="P238" s="226">
        <v>4059.6274889970414</v>
      </c>
      <c r="Q238" s="226">
        <v>3476.9935350175429</v>
      </c>
      <c r="R238" s="226">
        <v>3062.214486854934</v>
      </c>
      <c r="S238" s="226">
        <v>2752.3394953440261</v>
      </c>
      <c r="T238" s="226">
        <v>2512.3951771619968</v>
      </c>
      <c r="U238" s="226">
        <v>2321.3968931983268</v>
      </c>
      <c r="W238" s="230">
        <v>9326.9486993074515</v>
      </c>
      <c r="X238" s="231">
        <v>6394.2010383059969</v>
      </c>
      <c r="Y238" s="232">
        <v>4930.2280978013987</v>
      </c>
      <c r="Z238" s="226">
        <v>4059.6274889970414</v>
      </c>
      <c r="AA238" s="226">
        <v>3476.9935350175429</v>
      </c>
      <c r="AB238" s="226">
        <v>3062.214486854934</v>
      </c>
      <c r="AC238" s="226">
        <v>2752.3394953440261</v>
      </c>
      <c r="AD238" s="226">
        <v>2512.3951771619968</v>
      </c>
      <c r="AE238" s="226">
        <v>2321.3968931983268</v>
      </c>
    </row>
    <row r="239" spans="2:31" hidden="1" x14ac:dyDescent="0.2">
      <c r="B239" s="225">
        <v>212000</v>
      </c>
      <c r="C239" s="230">
        <v>9381.6469929392588</v>
      </c>
      <c r="D239" s="231">
        <v>6435.0519382478869</v>
      </c>
      <c r="E239" s="232">
        <v>4964.2596169041199</v>
      </c>
      <c r="F239" s="226">
        <v>4078.8674297031885</v>
      </c>
      <c r="G239" s="226">
        <v>3493.4721773635979</v>
      </c>
      <c r="H239" s="226">
        <v>3076.7273517215449</v>
      </c>
      <c r="I239" s="226">
        <v>2765.3837583551358</v>
      </c>
      <c r="J239" s="226">
        <v>2524.3022633096839</v>
      </c>
      <c r="K239" s="226">
        <v>2332.3987742087456</v>
      </c>
      <c r="M239" s="230">
        <v>9386.4196629877842</v>
      </c>
      <c r="N239" s="231">
        <v>6439.8493551856509</v>
      </c>
      <c r="O239" s="232">
        <v>4969.1122253524682</v>
      </c>
      <c r="P239" s="226">
        <v>4078.8674297031885</v>
      </c>
      <c r="Q239" s="226">
        <v>3493.4721773635979</v>
      </c>
      <c r="R239" s="226">
        <v>3076.7273517215449</v>
      </c>
      <c r="S239" s="226">
        <v>2765.3837583551358</v>
      </c>
      <c r="T239" s="226">
        <v>2524.3022633096839</v>
      </c>
      <c r="U239" s="226">
        <v>2332.3987742087456</v>
      </c>
      <c r="W239" s="230">
        <v>9371.1522476454011</v>
      </c>
      <c r="X239" s="231">
        <v>6424.5053086297221</v>
      </c>
      <c r="Y239" s="232">
        <v>4953.5941077435855</v>
      </c>
      <c r="Z239" s="226">
        <v>4078.8674297031885</v>
      </c>
      <c r="AA239" s="226">
        <v>3493.4721773635979</v>
      </c>
      <c r="AB239" s="226">
        <v>3076.7273517215449</v>
      </c>
      <c r="AC239" s="226">
        <v>2765.3837583551358</v>
      </c>
      <c r="AD239" s="226">
        <v>2524.3022633096839</v>
      </c>
      <c r="AE239" s="226">
        <v>2332.3987742087456</v>
      </c>
    </row>
    <row r="240" spans="2:31" hidden="1" x14ac:dyDescent="0.2">
      <c r="B240" s="225">
        <v>213000</v>
      </c>
      <c r="C240" s="230">
        <v>9425.9000447927465</v>
      </c>
      <c r="D240" s="231">
        <v>6465.4059568245284</v>
      </c>
      <c r="E240" s="232">
        <v>4987.6759358517811</v>
      </c>
      <c r="F240" s="226">
        <v>4098.1073704093351</v>
      </c>
      <c r="G240" s="226">
        <v>3509.9508197096525</v>
      </c>
      <c r="H240" s="226">
        <v>3091.2402165881558</v>
      </c>
      <c r="I240" s="226">
        <v>2778.4280213662446</v>
      </c>
      <c r="J240" s="226">
        <v>2536.2093494573714</v>
      </c>
      <c r="K240" s="226">
        <v>2343.400655219164</v>
      </c>
      <c r="M240" s="230">
        <v>9430.6952274358409</v>
      </c>
      <c r="N240" s="231">
        <v>6470.2260030874704</v>
      </c>
      <c r="O240" s="232">
        <v>4992.5514339626216</v>
      </c>
      <c r="P240" s="226">
        <v>4098.1073704093351</v>
      </c>
      <c r="Q240" s="226">
        <v>3509.9508197096525</v>
      </c>
      <c r="R240" s="226">
        <v>3091.2402165881558</v>
      </c>
      <c r="S240" s="226">
        <v>2778.4280213662446</v>
      </c>
      <c r="T240" s="226">
        <v>2536.2093494573714</v>
      </c>
      <c r="U240" s="226">
        <v>2343.400655219164</v>
      </c>
      <c r="W240" s="230">
        <v>9415.3557959833506</v>
      </c>
      <c r="X240" s="231">
        <v>6454.8095789534473</v>
      </c>
      <c r="Y240" s="232">
        <v>4976.9601176857723</v>
      </c>
      <c r="Z240" s="226">
        <v>4098.1073704093351</v>
      </c>
      <c r="AA240" s="226">
        <v>3509.9508197096525</v>
      </c>
      <c r="AB240" s="226">
        <v>3091.2402165881558</v>
      </c>
      <c r="AC240" s="226">
        <v>2778.4280213662446</v>
      </c>
      <c r="AD240" s="226">
        <v>2536.2093494573714</v>
      </c>
      <c r="AE240" s="226">
        <v>2343.400655219164</v>
      </c>
    </row>
    <row r="241" spans="2:31" hidden="1" x14ac:dyDescent="0.2">
      <c r="B241" s="225">
        <v>214000</v>
      </c>
      <c r="C241" s="230">
        <v>9470.1530966462324</v>
      </c>
      <c r="D241" s="231">
        <v>6495.759975401169</v>
      </c>
      <c r="E241" s="232">
        <v>5011.0922547994414</v>
      </c>
      <c r="F241" s="226">
        <v>4117.3473111154826</v>
      </c>
      <c r="G241" s="226">
        <v>3526.4294620557071</v>
      </c>
      <c r="H241" s="226">
        <v>3105.7530814547667</v>
      </c>
      <c r="I241" s="226">
        <v>2791.4722843773534</v>
      </c>
      <c r="J241" s="226">
        <v>2548.1164356050585</v>
      </c>
      <c r="K241" s="226">
        <v>2354.4025362295829</v>
      </c>
      <c r="M241" s="230">
        <v>9474.9707918838976</v>
      </c>
      <c r="N241" s="231">
        <v>6500.6026509892899</v>
      </c>
      <c r="O241" s="232">
        <v>5015.990642572775</v>
      </c>
      <c r="P241" s="226">
        <v>4117.3473111154826</v>
      </c>
      <c r="Q241" s="226">
        <v>3526.4294620557071</v>
      </c>
      <c r="R241" s="226">
        <v>3105.7530814547667</v>
      </c>
      <c r="S241" s="226">
        <v>2791.4722843773534</v>
      </c>
      <c r="T241" s="226">
        <v>2548.1164356050585</v>
      </c>
      <c r="U241" s="226">
        <v>2354.4025362295829</v>
      </c>
      <c r="W241" s="230">
        <v>9459.5593443213002</v>
      </c>
      <c r="X241" s="231">
        <v>6485.1138492771715</v>
      </c>
      <c r="Y241" s="232">
        <v>5000.3261276279591</v>
      </c>
      <c r="Z241" s="226">
        <v>4117.3473111154826</v>
      </c>
      <c r="AA241" s="226">
        <v>3526.4294620557071</v>
      </c>
      <c r="AB241" s="226">
        <v>3105.7530814547667</v>
      </c>
      <c r="AC241" s="226">
        <v>2791.4722843773534</v>
      </c>
      <c r="AD241" s="226">
        <v>2548.1164356050585</v>
      </c>
      <c r="AE241" s="226">
        <v>2354.4025362295829</v>
      </c>
    </row>
    <row r="242" spans="2:31" hidden="1" x14ac:dyDescent="0.2">
      <c r="B242" s="225">
        <v>215000</v>
      </c>
      <c r="C242" s="230">
        <v>9514.4061484997201</v>
      </c>
      <c r="D242" s="231">
        <v>6526.1139939778104</v>
      </c>
      <c r="E242" s="232">
        <v>5034.5085737471027</v>
      </c>
      <c r="F242" s="226">
        <v>4136.5872518216302</v>
      </c>
      <c r="G242" s="226">
        <v>3542.9081044017621</v>
      </c>
      <c r="H242" s="226">
        <v>3120.2659463213781</v>
      </c>
      <c r="I242" s="226">
        <v>2804.5165473884631</v>
      </c>
      <c r="J242" s="226">
        <v>2560.0235217527456</v>
      </c>
      <c r="K242" s="226">
        <v>2365.4044172400013</v>
      </c>
      <c r="M242" s="230">
        <v>9519.2463563319525</v>
      </c>
      <c r="N242" s="231">
        <v>6530.9792988911086</v>
      </c>
      <c r="O242" s="232">
        <v>5039.4298511829275</v>
      </c>
      <c r="P242" s="226">
        <v>4136.5872518216302</v>
      </c>
      <c r="Q242" s="226">
        <v>3542.9081044017621</v>
      </c>
      <c r="R242" s="226">
        <v>3120.2659463213781</v>
      </c>
      <c r="S242" s="226">
        <v>2804.5165473884631</v>
      </c>
      <c r="T242" s="226">
        <v>2560.0235217527456</v>
      </c>
      <c r="U242" s="226">
        <v>2365.4044172400013</v>
      </c>
      <c r="W242" s="230">
        <v>9503.7628926592515</v>
      </c>
      <c r="X242" s="231">
        <v>6515.4181196008967</v>
      </c>
      <c r="Y242" s="232">
        <v>5023.6921375701459</v>
      </c>
      <c r="Z242" s="226">
        <v>4136.5872518216302</v>
      </c>
      <c r="AA242" s="226">
        <v>3542.9081044017621</v>
      </c>
      <c r="AB242" s="226">
        <v>3120.2659463213781</v>
      </c>
      <c r="AC242" s="226">
        <v>2804.5165473884631</v>
      </c>
      <c r="AD242" s="226">
        <v>2560.0235217527456</v>
      </c>
      <c r="AE242" s="226">
        <v>2365.4044172400013</v>
      </c>
    </row>
    <row r="243" spans="2:31" hidden="1" x14ac:dyDescent="0.2">
      <c r="B243" s="225">
        <v>216000</v>
      </c>
      <c r="C243" s="230">
        <v>9558.6592003532078</v>
      </c>
      <c r="D243" s="231">
        <v>6556.468012554451</v>
      </c>
      <c r="E243" s="232">
        <v>5057.9248926947639</v>
      </c>
      <c r="F243" s="226">
        <v>4155.8271925277768</v>
      </c>
      <c r="G243" s="226">
        <v>3559.3867467478167</v>
      </c>
      <c r="H243" s="226">
        <v>3134.778811187989</v>
      </c>
      <c r="I243" s="226">
        <v>2817.5608103995719</v>
      </c>
      <c r="J243" s="226">
        <v>2571.9306079004327</v>
      </c>
      <c r="K243" s="226">
        <v>2376.4062982504197</v>
      </c>
      <c r="M243" s="230">
        <v>9563.5219207800073</v>
      </c>
      <c r="N243" s="231">
        <v>6561.3559467929281</v>
      </c>
      <c r="O243" s="232">
        <v>5062.8690597930809</v>
      </c>
      <c r="P243" s="226">
        <v>4155.8271925277768</v>
      </c>
      <c r="Q243" s="226">
        <v>3559.3867467478167</v>
      </c>
      <c r="R243" s="226">
        <v>3134.778811187989</v>
      </c>
      <c r="S243" s="226">
        <v>2817.5608103995719</v>
      </c>
      <c r="T243" s="226">
        <v>2571.9306079004327</v>
      </c>
      <c r="U243" s="226">
        <v>2376.4062982504197</v>
      </c>
      <c r="W243" s="230">
        <v>9547.9664409972011</v>
      </c>
      <c r="X243" s="231">
        <v>6545.7223899246219</v>
      </c>
      <c r="Y243" s="232">
        <v>5047.0581475123317</v>
      </c>
      <c r="Z243" s="226">
        <v>4155.8271925277768</v>
      </c>
      <c r="AA243" s="226">
        <v>3559.3867467478167</v>
      </c>
      <c r="AB243" s="226">
        <v>3134.778811187989</v>
      </c>
      <c r="AC243" s="226">
        <v>2817.5608103995719</v>
      </c>
      <c r="AD243" s="226">
        <v>2571.9306079004327</v>
      </c>
      <c r="AE243" s="226">
        <v>2376.4062982504197</v>
      </c>
    </row>
    <row r="244" spans="2:31" hidden="1" x14ac:dyDescent="0.2">
      <c r="B244" s="225">
        <v>217000</v>
      </c>
      <c r="C244" s="230">
        <v>9602.9122522066937</v>
      </c>
      <c r="D244" s="231">
        <v>6586.8220311310924</v>
      </c>
      <c r="E244" s="232">
        <v>5081.3412116424252</v>
      </c>
      <c r="F244" s="226">
        <v>4175.0671332339243</v>
      </c>
      <c r="G244" s="226">
        <v>3575.8653890938713</v>
      </c>
      <c r="H244" s="226">
        <v>3149.2916760546</v>
      </c>
      <c r="I244" s="226">
        <v>2830.6050734106811</v>
      </c>
      <c r="J244" s="226">
        <v>2583.8376940481198</v>
      </c>
      <c r="K244" s="226">
        <v>2387.4081792608386</v>
      </c>
      <c r="M244" s="230">
        <v>9607.7974852280622</v>
      </c>
      <c r="N244" s="231">
        <v>6591.7325946947476</v>
      </c>
      <c r="O244" s="232">
        <v>5086.3082684032343</v>
      </c>
      <c r="P244" s="226">
        <v>4175.0671332339243</v>
      </c>
      <c r="Q244" s="226">
        <v>3575.8653890938713</v>
      </c>
      <c r="R244" s="226">
        <v>3149.2916760546</v>
      </c>
      <c r="S244" s="226">
        <v>2830.6050734106811</v>
      </c>
      <c r="T244" s="226">
        <v>2583.8376940481198</v>
      </c>
      <c r="U244" s="226">
        <v>2387.4081792608386</v>
      </c>
      <c r="W244" s="230">
        <v>9592.1699893351524</v>
      </c>
      <c r="X244" s="231">
        <v>6576.026660248348</v>
      </c>
      <c r="Y244" s="232">
        <v>5070.4241574545194</v>
      </c>
      <c r="Z244" s="226">
        <v>4175.0671332339243</v>
      </c>
      <c r="AA244" s="226">
        <v>3575.8653890938713</v>
      </c>
      <c r="AB244" s="226">
        <v>3149.2916760546</v>
      </c>
      <c r="AC244" s="226">
        <v>2830.6050734106811</v>
      </c>
      <c r="AD244" s="226">
        <v>2583.8376940481198</v>
      </c>
      <c r="AE244" s="226">
        <v>2387.4081792608386</v>
      </c>
    </row>
    <row r="245" spans="2:31" hidden="1" x14ac:dyDescent="0.2">
      <c r="B245" s="225">
        <v>218000</v>
      </c>
      <c r="C245" s="230">
        <v>9647.1653040601814</v>
      </c>
      <c r="D245" s="231">
        <v>6617.1760497077339</v>
      </c>
      <c r="E245" s="232">
        <v>5104.7575305900855</v>
      </c>
      <c r="F245" s="226">
        <v>4194.3070739400709</v>
      </c>
      <c r="G245" s="226">
        <v>3592.3440314399263</v>
      </c>
      <c r="H245" s="226">
        <v>3163.8045409212109</v>
      </c>
      <c r="I245" s="226">
        <v>2843.6493364217904</v>
      </c>
      <c r="J245" s="226">
        <v>2595.7447801958069</v>
      </c>
      <c r="K245" s="226">
        <v>2398.4100602712574</v>
      </c>
      <c r="M245" s="230">
        <v>9652.0730496761189</v>
      </c>
      <c r="N245" s="231">
        <v>6622.1092425965653</v>
      </c>
      <c r="O245" s="232">
        <v>5109.7474770133867</v>
      </c>
      <c r="P245" s="226">
        <v>4194.3070739400709</v>
      </c>
      <c r="Q245" s="226">
        <v>3592.3440314399263</v>
      </c>
      <c r="R245" s="226">
        <v>3163.8045409212109</v>
      </c>
      <c r="S245" s="226">
        <v>2843.6493364217904</v>
      </c>
      <c r="T245" s="226">
        <v>2595.7447801958069</v>
      </c>
      <c r="U245" s="226">
        <v>2398.4100602712574</v>
      </c>
      <c r="W245" s="230">
        <v>9636.3735376731001</v>
      </c>
      <c r="X245" s="231">
        <v>6606.3309305720722</v>
      </c>
      <c r="Y245" s="232">
        <v>5093.7901673967053</v>
      </c>
      <c r="Z245" s="226">
        <v>4194.3070739400709</v>
      </c>
      <c r="AA245" s="226">
        <v>3592.3440314399263</v>
      </c>
      <c r="AB245" s="226">
        <v>3163.8045409212109</v>
      </c>
      <c r="AC245" s="226">
        <v>2843.6493364217904</v>
      </c>
      <c r="AD245" s="226">
        <v>2595.7447801958069</v>
      </c>
      <c r="AE245" s="226">
        <v>2398.4100602712574</v>
      </c>
    </row>
    <row r="246" spans="2:31" hidden="1" x14ac:dyDescent="0.2">
      <c r="B246" s="225">
        <v>219000</v>
      </c>
      <c r="C246" s="230">
        <v>9691.4183559136691</v>
      </c>
      <c r="D246" s="231">
        <v>6647.5300682843736</v>
      </c>
      <c r="E246" s="232">
        <v>5128.1738495377467</v>
      </c>
      <c r="F246" s="226">
        <v>4213.5470146462185</v>
      </c>
      <c r="G246" s="226">
        <v>3608.8226737859809</v>
      </c>
      <c r="H246" s="226">
        <v>3178.3174057878223</v>
      </c>
      <c r="I246" s="226">
        <v>2856.6935994328992</v>
      </c>
      <c r="J246" s="226">
        <v>2607.6518663434945</v>
      </c>
      <c r="K246" s="226">
        <v>2409.4119412816758</v>
      </c>
      <c r="M246" s="230">
        <v>9696.3486141241738</v>
      </c>
      <c r="N246" s="231">
        <v>6652.4858904983848</v>
      </c>
      <c r="O246" s="232">
        <v>5133.1866856235401</v>
      </c>
      <c r="P246" s="226">
        <v>4213.5470146462185</v>
      </c>
      <c r="Q246" s="226">
        <v>3608.8226737859809</v>
      </c>
      <c r="R246" s="226">
        <v>3178.3174057878223</v>
      </c>
      <c r="S246" s="226">
        <v>2856.6935994328992</v>
      </c>
      <c r="T246" s="226">
        <v>2607.6518663434945</v>
      </c>
      <c r="U246" s="226">
        <v>2409.4119412816758</v>
      </c>
      <c r="W246" s="230">
        <v>9680.5770860110515</v>
      </c>
      <c r="X246" s="231">
        <v>6636.6352008957974</v>
      </c>
      <c r="Y246" s="232">
        <v>5117.156177338893</v>
      </c>
      <c r="Z246" s="226">
        <v>4213.5470146462185</v>
      </c>
      <c r="AA246" s="226">
        <v>3608.8226737859809</v>
      </c>
      <c r="AB246" s="226">
        <v>3178.3174057878223</v>
      </c>
      <c r="AC246" s="226">
        <v>2856.6935994328992</v>
      </c>
      <c r="AD246" s="226">
        <v>2607.6518663434945</v>
      </c>
      <c r="AE246" s="226">
        <v>2409.4119412816758</v>
      </c>
    </row>
    <row r="247" spans="2:31" hidden="1" x14ac:dyDescent="0.2">
      <c r="B247" s="225">
        <v>220000</v>
      </c>
      <c r="C247" s="230">
        <v>0</v>
      </c>
      <c r="D247" s="231">
        <v>0</v>
      </c>
      <c r="E247" s="232">
        <v>0</v>
      </c>
      <c r="F247" s="226">
        <v>0</v>
      </c>
      <c r="G247" s="226">
        <v>0</v>
      </c>
      <c r="H247" s="226">
        <v>0</v>
      </c>
      <c r="I247" s="226">
        <v>0</v>
      </c>
      <c r="J247" s="226">
        <v>0</v>
      </c>
      <c r="K247" s="226">
        <v>0</v>
      </c>
      <c r="M247" s="230">
        <v>0</v>
      </c>
      <c r="N247" s="231">
        <v>0</v>
      </c>
      <c r="O247" s="232">
        <v>0</v>
      </c>
      <c r="P247" s="226">
        <v>0</v>
      </c>
      <c r="Q247" s="226">
        <v>0</v>
      </c>
      <c r="R247" s="226">
        <v>0</v>
      </c>
      <c r="S247" s="226">
        <v>0</v>
      </c>
      <c r="T247" s="226">
        <v>0</v>
      </c>
      <c r="U247" s="226">
        <v>0</v>
      </c>
      <c r="W247" s="230">
        <v>9724.780634349001</v>
      </c>
      <c r="X247" s="231">
        <v>6666.9394712195226</v>
      </c>
      <c r="Y247" s="232">
        <v>5140.5221872810789</v>
      </c>
      <c r="Z247" s="226">
        <v>4232.786955352366</v>
      </c>
      <c r="AA247" s="226">
        <v>3625.3013161320355</v>
      </c>
      <c r="AB247" s="226">
        <v>3192.8302706544332</v>
      </c>
      <c r="AC247" s="226">
        <v>2869.7378624440084</v>
      </c>
      <c r="AD247" s="226">
        <v>2619.5589524911816</v>
      </c>
      <c r="AE247" s="226">
        <v>2420.4138222920942</v>
      </c>
    </row>
    <row r="248" spans="2:31" hidden="1" x14ac:dyDescent="0.2">
      <c r="B248" s="225">
        <v>221000</v>
      </c>
      <c r="C248" s="230">
        <v>9779.9244596206427</v>
      </c>
      <c r="D248" s="231">
        <v>6708.2381054376556</v>
      </c>
      <c r="E248" s="232">
        <v>5175.0064874330683</v>
      </c>
      <c r="F248" s="226">
        <v>4252.0268960585126</v>
      </c>
      <c r="G248" s="226">
        <v>3641.7799584780905</v>
      </c>
      <c r="H248" s="226">
        <v>3207.3431355210441</v>
      </c>
      <c r="I248" s="226">
        <v>2882.7821254551177</v>
      </c>
      <c r="J248" s="226">
        <v>2631.4660386388687</v>
      </c>
      <c r="K248" s="226">
        <v>2431.4157033025131</v>
      </c>
      <c r="M248" s="230">
        <v>9784.8997430202853</v>
      </c>
      <c r="N248" s="231">
        <v>6713.239186302023</v>
      </c>
      <c r="O248" s="232">
        <v>5180.0651028438469</v>
      </c>
      <c r="P248" s="226">
        <v>4252.0268960585126</v>
      </c>
      <c r="Q248" s="226">
        <v>3641.7799584780905</v>
      </c>
      <c r="R248" s="226">
        <v>3207.3431355210441</v>
      </c>
      <c r="S248" s="226">
        <v>2882.7821254551177</v>
      </c>
      <c r="T248" s="226">
        <v>2631.4660386388687</v>
      </c>
      <c r="U248" s="226">
        <v>2431.4157033025131</v>
      </c>
      <c r="W248" s="230">
        <v>9768.9841826869506</v>
      </c>
      <c r="X248" s="231">
        <v>6697.2437415432478</v>
      </c>
      <c r="Y248" s="232">
        <v>5163.8881972232666</v>
      </c>
      <c r="Z248" s="226">
        <v>4252.0268960585126</v>
      </c>
      <c r="AA248" s="226">
        <v>3641.7799584780905</v>
      </c>
      <c r="AB248" s="226">
        <v>3207.3431355210441</v>
      </c>
      <c r="AC248" s="226">
        <v>2882.7821254551177</v>
      </c>
      <c r="AD248" s="226">
        <v>2631.4660386388687</v>
      </c>
      <c r="AE248" s="226">
        <v>2431.4157033025131</v>
      </c>
    </row>
    <row r="249" spans="2:31" hidden="1" x14ac:dyDescent="0.2">
      <c r="B249" s="225">
        <v>222000</v>
      </c>
      <c r="C249" s="230">
        <v>9824.1775114741304</v>
      </c>
      <c r="D249" s="231">
        <v>6738.592124014297</v>
      </c>
      <c r="E249" s="232">
        <v>5198.4228063807295</v>
      </c>
      <c r="F249" s="226">
        <v>4271.2668367646602</v>
      </c>
      <c r="G249" s="226">
        <v>3658.2586008241451</v>
      </c>
      <c r="H249" s="226">
        <v>3221.8560003876551</v>
      </c>
      <c r="I249" s="226">
        <v>2895.8263884662269</v>
      </c>
      <c r="J249" s="226">
        <v>2643.3731247865558</v>
      </c>
      <c r="K249" s="226">
        <v>2442.4175843129315</v>
      </c>
      <c r="M249" s="230">
        <v>9829.175307468342</v>
      </c>
      <c r="N249" s="231">
        <v>6743.6158342038425</v>
      </c>
      <c r="O249" s="232">
        <v>5203.5043114539994</v>
      </c>
      <c r="P249" s="226">
        <v>4271.2668367646602</v>
      </c>
      <c r="Q249" s="226">
        <v>3658.2586008241451</v>
      </c>
      <c r="R249" s="226">
        <v>3221.8560003876551</v>
      </c>
      <c r="S249" s="226">
        <v>2895.8263884662269</v>
      </c>
      <c r="T249" s="226">
        <v>2643.3731247865558</v>
      </c>
      <c r="U249" s="226">
        <v>2442.4175843129315</v>
      </c>
      <c r="W249" s="230">
        <v>9813.187731024902</v>
      </c>
      <c r="X249" s="231">
        <v>6727.548011866973</v>
      </c>
      <c r="Y249" s="232">
        <v>5187.2542071654525</v>
      </c>
      <c r="Z249" s="226">
        <v>4271.2668367646602</v>
      </c>
      <c r="AA249" s="226">
        <v>3658.2586008241451</v>
      </c>
      <c r="AB249" s="226">
        <v>3221.8560003876551</v>
      </c>
      <c r="AC249" s="226">
        <v>2895.8263884662269</v>
      </c>
      <c r="AD249" s="226">
        <v>2643.3731247865558</v>
      </c>
      <c r="AE249" s="226">
        <v>2442.4175843129315</v>
      </c>
    </row>
    <row r="250" spans="2:31" hidden="1" x14ac:dyDescent="0.2">
      <c r="B250" s="225">
        <v>223000</v>
      </c>
      <c r="C250" s="230">
        <v>9868.4305633276181</v>
      </c>
      <c r="D250" s="231">
        <v>6768.9461425909376</v>
      </c>
      <c r="E250" s="232">
        <v>5221.8391253283908</v>
      </c>
      <c r="F250" s="226">
        <v>4290.5067774708068</v>
      </c>
      <c r="G250" s="226">
        <v>3674.7372431701992</v>
      </c>
      <c r="H250" s="226">
        <v>3236.368865254266</v>
      </c>
      <c r="I250" s="226">
        <v>2908.8706514773357</v>
      </c>
      <c r="J250" s="226">
        <v>2655.2802109342429</v>
      </c>
      <c r="K250" s="226">
        <v>2453.4194653233503</v>
      </c>
      <c r="M250" s="230">
        <v>9873.4508719163969</v>
      </c>
      <c r="N250" s="231">
        <v>6773.992482105662</v>
      </c>
      <c r="O250" s="232">
        <v>5226.9435200641528</v>
      </c>
      <c r="P250" s="226">
        <v>4290.5067774708068</v>
      </c>
      <c r="Q250" s="226">
        <v>3674.7372431701992</v>
      </c>
      <c r="R250" s="226">
        <v>3236.368865254266</v>
      </c>
      <c r="S250" s="226">
        <v>2908.8706514773357</v>
      </c>
      <c r="T250" s="226">
        <v>2655.2802109342429</v>
      </c>
      <c r="U250" s="226">
        <v>2453.4194653233503</v>
      </c>
      <c r="W250" s="230">
        <v>9857.3912793628515</v>
      </c>
      <c r="X250" s="231">
        <v>6757.8522821906972</v>
      </c>
      <c r="Y250" s="232">
        <v>5210.6202171076393</v>
      </c>
      <c r="Z250" s="226">
        <v>4290.5067774708068</v>
      </c>
      <c r="AA250" s="226">
        <v>3674.7372431701992</v>
      </c>
      <c r="AB250" s="226">
        <v>3236.368865254266</v>
      </c>
      <c r="AC250" s="226">
        <v>2908.8706514773357</v>
      </c>
      <c r="AD250" s="226">
        <v>2655.2802109342429</v>
      </c>
      <c r="AE250" s="226">
        <v>2453.4194653233503</v>
      </c>
    </row>
    <row r="251" spans="2:31" hidden="1" x14ac:dyDescent="0.2">
      <c r="B251" s="225">
        <v>224000</v>
      </c>
      <c r="C251" s="230">
        <v>9912.683615181104</v>
      </c>
      <c r="D251" s="231">
        <v>6799.3001611675791</v>
      </c>
      <c r="E251" s="232">
        <v>5245.2554442760511</v>
      </c>
      <c r="F251" s="226">
        <v>4309.7467181769534</v>
      </c>
      <c r="G251" s="226">
        <v>3691.2158855162547</v>
      </c>
      <c r="H251" s="226">
        <v>3250.8817301208774</v>
      </c>
      <c r="I251" s="226">
        <v>2921.914914488445</v>
      </c>
      <c r="J251" s="226">
        <v>2667.18729708193</v>
      </c>
      <c r="K251" s="226">
        <v>2464.4213463337687</v>
      </c>
      <c r="M251" s="230">
        <v>9917.7264363644517</v>
      </c>
      <c r="N251" s="231">
        <v>6804.3691300074815</v>
      </c>
      <c r="O251" s="232">
        <v>5250.3827286743062</v>
      </c>
      <c r="P251" s="226">
        <v>4309.7467181769534</v>
      </c>
      <c r="Q251" s="226">
        <v>3691.2158855162547</v>
      </c>
      <c r="R251" s="226">
        <v>3250.8817301208774</v>
      </c>
      <c r="S251" s="226">
        <v>2921.914914488445</v>
      </c>
      <c r="T251" s="226">
        <v>2667.18729708193</v>
      </c>
      <c r="U251" s="226">
        <v>2464.4213463337687</v>
      </c>
      <c r="W251" s="230">
        <v>9901.594827700801</v>
      </c>
      <c r="X251" s="231">
        <v>6788.1565525144233</v>
      </c>
      <c r="Y251" s="232">
        <v>5233.9862270498261</v>
      </c>
      <c r="Z251" s="226">
        <v>4309.7467181769534</v>
      </c>
      <c r="AA251" s="226">
        <v>3691.2158855162547</v>
      </c>
      <c r="AB251" s="226">
        <v>3250.8817301208774</v>
      </c>
      <c r="AC251" s="226">
        <v>2921.914914488445</v>
      </c>
      <c r="AD251" s="226">
        <v>2667.18729708193</v>
      </c>
      <c r="AE251" s="226">
        <v>2464.4213463337687</v>
      </c>
    </row>
    <row r="252" spans="2:31" hidden="1" x14ac:dyDescent="0.2">
      <c r="B252" s="225">
        <v>225000</v>
      </c>
      <c r="C252" s="230">
        <v>9956.9366670345917</v>
      </c>
      <c r="D252" s="231">
        <v>6829.6541797442196</v>
      </c>
      <c r="E252" s="232">
        <v>5268.6717632237123</v>
      </c>
      <c r="F252" s="226">
        <v>4328.986658883101</v>
      </c>
      <c r="G252" s="226">
        <v>3707.6945278623089</v>
      </c>
      <c r="H252" s="226">
        <v>3265.3945949874883</v>
      </c>
      <c r="I252" s="226">
        <v>2934.9591774995542</v>
      </c>
      <c r="J252" s="226">
        <v>2679.094383229618</v>
      </c>
      <c r="K252" s="226">
        <v>2475.4232273441871</v>
      </c>
      <c r="M252" s="230">
        <v>9962.0020008125084</v>
      </c>
      <c r="N252" s="231">
        <v>6834.7457779093002</v>
      </c>
      <c r="O252" s="232">
        <v>5273.8219372844596</v>
      </c>
      <c r="P252" s="226">
        <v>4328.986658883101</v>
      </c>
      <c r="Q252" s="226">
        <v>3707.6945278623089</v>
      </c>
      <c r="R252" s="226">
        <v>3265.3945949874883</v>
      </c>
      <c r="S252" s="226">
        <v>2934.9591774995542</v>
      </c>
      <c r="T252" s="226">
        <v>2679.094383229618</v>
      </c>
      <c r="U252" s="226">
        <v>2475.4232273441871</v>
      </c>
      <c r="W252" s="230">
        <v>9945.7983760387506</v>
      </c>
      <c r="X252" s="231">
        <v>6818.4608228381485</v>
      </c>
      <c r="Y252" s="232">
        <v>5257.3522369920129</v>
      </c>
      <c r="Z252" s="226">
        <v>4328.986658883101</v>
      </c>
      <c r="AA252" s="226">
        <v>3707.6945278623089</v>
      </c>
      <c r="AB252" s="226">
        <v>3265.3945949874883</v>
      </c>
      <c r="AC252" s="226">
        <v>2934.9591774995542</v>
      </c>
      <c r="AD252" s="226">
        <v>2679.094383229618</v>
      </c>
      <c r="AE252" s="226">
        <v>2475.4232273441871</v>
      </c>
    </row>
    <row r="253" spans="2:31" hidden="1" x14ac:dyDescent="0.2">
      <c r="B253" s="225">
        <v>226000</v>
      </c>
      <c r="C253" s="230">
        <v>10001.189718888079</v>
      </c>
      <c r="D253" s="231">
        <v>6860.0081983208611</v>
      </c>
      <c r="E253" s="232">
        <v>5292.0880821713736</v>
      </c>
      <c r="F253" s="226">
        <v>4348.2265995892476</v>
      </c>
      <c r="G253" s="226">
        <v>3724.1731702083634</v>
      </c>
      <c r="H253" s="226">
        <v>3279.9074598540992</v>
      </c>
      <c r="I253" s="226">
        <v>2948.003440510663</v>
      </c>
      <c r="J253" s="226">
        <v>2691.0014693773051</v>
      </c>
      <c r="K253" s="226">
        <v>2486.425108354606</v>
      </c>
      <c r="M253" s="230">
        <v>10006.277565260563</v>
      </c>
      <c r="N253" s="231">
        <v>6865.1224258111188</v>
      </c>
      <c r="O253" s="232">
        <v>5297.2611458946121</v>
      </c>
      <c r="P253" s="226">
        <v>4348.2265995892476</v>
      </c>
      <c r="Q253" s="226">
        <v>3724.1731702083634</v>
      </c>
      <c r="R253" s="226">
        <v>3279.9074598540992</v>
      </c>
      <c r="S253" s="226">
        <v>2948.003440510663</v>
      </c>
      <c r="T253" s="226">
        <v>2691.0014693773051</v>
      </c>
      <c r="U253" s="226">
        <v>2486.425108354606</v>
      </c>
      <c r="W253" s="230">
        <v>9990.0019243767019</v>
      </c>
      <c r="X253" s="231">
        <v>6848.7650931618737</v>
      </c>
      <c r="Y253" s="232">
        <v>5280.7182469341997</v>
      </c>
      <c r="Z253" s="226">
        <v>4348.2265995892476</v>
      </c>
      <c r="AA253" s="226">
        <v>3724.1731702083634</v>
      </c>
      <c r="AB253" s="226">
        <v>3279.9074598540992</v>
      </c>
      <c r="AC253" s="226">
        <v>2948.003440510663</v>
      </c>
      <c r="AD253" s="226">
        <v>2691.0014693773051</v>
      </c>
      <c r="AE253" s="226">
        <v>2486.425108354606</v>
      </c>
    </row>
    <row r="254" spans="2:31" hidden="1" x14ac:dyDescent="0.2">
      <c r="B254" s="225">
        <v>227000</v>
      </c>
      <c r="C254" s="230">
        <v>10045.442770741565</v>
      </c>
      <c r="D254" s="231">
        <v>6890.3622168975025</v>
      </c>
      <c r="E254" s="232">
        <v>5315.5044011190348</v>
      </c>
      <c r="F254" s="226">
        <v>4367.4665402953951</v>
      </c>
      <c r="G254" s="226">
        <v>3740.651812554418</v>
      </c>
      <c r="H254" s="226">
        <v>3294.4203247207101</v>
      </c>
      <c r="I254" s="226">
        <v>2961.0477035217727</v>
      </c>
      <c r="J254" s="226">
        <v>2702.9085555249922</v>
      </c>
      <c r="K254" s="226">
        <v>2497.4269893650248</v>
      </c>
      <c r="M254" s="230">
        <v>10050.55312970862</v>
      </c>
      <c r="N254" s="231">
        <v>6895.4990737129374</v>
      </c>
      <c r="O254" s="232">
        <v>5320.7003545047655</v>
      </c>
      <c r="P254" s="226">
        <v>4367.4665402953951</v>
      </c>
      <c r="Q254" s="226">
        <v>3740.651812554418</v>
      </c>
      <c r="R254" s="226">
        <v>3294.4203247207101</v>
      </c>
      <c r="S254" s="226">
        <v>2961.0477035217727</v>
      </c>
      <c r="T254" s="226">
        <v>2702.9085555249922</v>
      </c>
      <c r="U254" s="226">
        <v>2497.4269893650248</v>
      </c>
      <c r="W254" s="230">
        <v>10034.20547271465</v>
      </c>
      <c r="X254" s="231">
        <v>6879.0693634855979</v>
      </c>
      <c r="Y254" s="232">
        <v>5304.0842568763865</v>
      </c>
      <c r="Z254" s="226">
        <v>4367.4665402953951</v>
      </c>
      <c r="AA254" s="226">
        <v>3740.651812554418</v>
      </c>
      <c r="AB254" s="226">
        <v>3294.4203247207101</v>
      </c>
      <c r="AC254" s="226">
        <v>2961.0477035217727</v>
      </c>
      <c r="AD254" s="226">
        <v>2702.9085555249922</v>
      </c>
      <c r="AE254" s="226">
        <v>2497.4269893650248</v>
      </c>
    </row>
    <row r="255" spans="2:31" hidden="1" x14ac:dyDescent="0.2">
      <c r="B255" s="225">
        <v>228000</v>
      </c>
      <c r="C255" s="230">
        <v>10089.695822595053</v>
      </c>
      <c r="D255" s="231">
        <v>6920.7162354741431</v>
      </c>
      <c r="E255" s="232">
        <v>5338.9207200666951</v>
      </c>
      <c r="F255" s="226">
        <v>4386.7064810015418</v>
      </c>
      <c r="G255" s="226">
        <v>3757.1304549004731</v>
      </c>
      <c r="H255" s="226">
        <v>3308.933189587322</v>
      </c>
      <c r="I255" s="226">
        <v>2974.0919665328815</v>
      </c>
      <c r="J255" s="226">
        <v>2714.8156416726792</v>
      </c>
      <c r="K255" s="226">
        <v>2508.4288703754432</v>
      </c>
      <c r="M255" s="230">
        <v>10094.828694156675</v>
      </c>
      <c r="N255" s="231">
        <v>6925.8757216147569</v>
      </c>
      <c r="O255" s="232">
        <v>5344.1395631149189</v>
      </c>
      <c r="P255" s="226">
        <v>4386.7064810015418</v>
      </c>
      <c r="Q255" s="226">
        <v>3757.1304549004731</v>
      </c>
      <c r="R255" s="226">
        <v>3308.933189587322</v>
      </c>
      <c r="S255" s="226">
        <v>2974.0919665328815</v>
      </c>
      <c r="T255" s="226">
        <v>2714.8156416726792</v>
      </c>
      <c r="U255" s="226">
        <v>2508.4288703754432</v>
      </c>
      <c r="W255" s="230">
        <v>10078.409021052601</v>
      </c>
      <c r="X255" s="231">
        <v>6909.3736338093231</v>
      </c>
      <c r="Y255" s="232">
        <v>5327.4502668185723</v>
      </c>
      <c r="Z255" s="226">
        <v>4386.7064810015418</v>
      </c>
      <c r="AA255" s="226">
        <v>3757.1304549004731</v>
      </c>
      <c r="AB255" s="226">
        <v>3308.933189587322</v>
      </c>
      <c r="AC255" s="226">
        <v>2974.0919665328815</v>
      </c>
      <c r="AD255" s="226">
        <v>2714.8156416726792</v>
      </c>
      <c r="AE255" s="226">
        <v>2508.4288703754432</v>
      </c>
    </row>
    <row r="256" spans="2:31" hidden="1" x14ac:dyDescent="0.2">
      <c r="B256" s="225">
        <v>229000</v>
      </c>
      <c r="C256" s="230">
        <v>10133.948874448541</v>
      </c>
      <c r="D256" s="231">
        <v>6951.0702540507846</v>
      </c>
      <c r="E256" s="232">
        <v>5362.3370390143555</v>
      </c>
      <c r="F256" s="226">
        <v>4405.9464217076893</v>
      </c>
      <c r="G256" s="226">
        <v>3773.6090972465277</v>
      </c>
      <c r="H256" s="226">
        <v>3323.4460544539329</v>
      </c>
      <c r="I256" s="226">
        <v>2987.1362295439903</v>
      </c>
      <c r="J256" s="226">
        <v>2726.7227278203663</v>
      </c>
      <c r="K256" s="226">
        <v>2519.4307513858621</v>
      </c>
      <c r="M256" s="230">
        <v>10139.10425860473</v>
      </c>
      <c r="N256" s="231">
        <v>6956.2523695165764</v>
      </c>
      <c r="O256" s="232">
        <v>5367.5787717250714</v>
      </c>
      <c r="P256" s="226">
        <v>4405.9464217076893</v>
      </c>
      <c r="Q256" s="226">
        <v>3773.6090972465277</v>
      </c>
      <c r="R256" s="226">
        <v>3323.4460544539329</v>
      </c>
      <c r="S256" s="226">
        <v>2987.1362295439903</v>
      </c>
      <c r="T256" s="226">
        <v>2726.7227278203663</v>
      </c>
      <c r="U256" s="226">
        <v>2519.4307513858621</v>
      </c>
      <c r="W256" s="230">
        <v>10122.612569390551</v>
      </c>
      <c r="X256" s="231">
        <v>6939.6779041330483</v>
      </c>
      <c r="Y256" s="232">
        <v>5350.81627676076</v>
      </c>
      <c r="Z256" s="226">
        <v>4405.9464217076893</v>
      </c>
      <c r="AA256" s="226">
        <v>3773.6090972465277</v>
      </c>
      <c r="AB256" s="226">
        <v>3323.4460544539329</v>
      </c>
      <c r="AC256" s="226">
        <v>2987.1362295439903</v>
      </c>
      <c r="AD256" s="226">
        <v>2726.7227278203663</v>
      </c>
      <c r="AE256" s="226">
        <v>2519.4307513858621</v>
      </c>
    </row>
    <row r="257" spans="2:31" hidden="1" x14ac:dyDescent="0.2">
      <c r="B257" s="225">
        <v>230000</v>
      </c>
      <c r="C257" s="230">
        <v>0</v>
      </c>
      <c r="D257" s="231">
        <v>0</v>
      </c>
      <c r="E257" s="232">
        <v>0</v>
      </c>
      <c r="F257" s="226">
        <v>0</v>
      </c>
      <c r="G257" s="226">
        <v>0</v>
      </c>
      <c r="H257" s="226">
        <v>0</v>
      </c>
      <c r="I257" s="226">
        <v>0</v>
      </c>
      <c r="J257" s="226">
        <v>0</v>
      </c>
      <c r="K257" s="226">
        <v>0</v>
      </c>
      <c r="M257" s="230">
        <v>0</v>
      </c>
      <c r="N257" s="231">
        <v>0</v>
      </c>
      <c r="O257" s="232">
        <v>0</v>
      </c>
      <c r="P257" s="226">
        <v>0</v>
      </c>
      <c r="Q257" s="226">
        <v>0</v>
      </c>
      <c r="R257" s="226">
        <v>0</v>
      </c>
      <c r="S257" s="226">
        <v>0</v>
      </c>
      <c r="T257" s="226">
        <v>0</v>
      </c>
      <c r="U257" s="226">
        <v>0</v>
      </c>
      <c r="W257" s="230">
        <v>10166.8161177285</v>
      </c>
      <c r="X257" s="231">
        <v>6969.9821744567744</v>
      </c>
      <c r="Y257" s="232">
        <v>5374.1822867029459</v>
      </c>
      <c r="Z257" s="226">
        <v>4425.1863624138359</v>
      </c>
      <c r="AA257" s="226">
        <v>3790.0877395925822</v>
      </c>
      <c r="AB257" s="226">
        <v>3337.9589193205438</v>
      </c>
      <c r="AC257" s="226">
        <v>3000.1804925551</v>
      </c>
      <c r="AD257" s="226">
        <v>2738.6298139680534</v>
      </c>
      <c r="AE257" s="226">
        <v>2530.4326323962805</v>
      </c>
    </row>
    <row r="258" spans="2:31" hidden="1" x14ac:dyDescent="0.2">
      <c r="B258" s="225">
        <v>231000</v>
      </c>
      <c r="C258" s="230">
        <v>10222.454978155514</v>
      </c>
      <c r="D258" s="231">
        <v>7011.7782912040657</v>
      </c>
      <c r="E258" s="232">
        <v>5409.169676909677</v>
      </c>
      <c r="F258" s="226">
        <v>4444.4263031199835</v>
      </c>
      <c r="G258" s="226">
        <v>3806.5663819386373</v>
      </c>
      <c r="H258" s="226">
        <v>3352.4717841871548</v>
      </c>
      <c r="I258" s="226">
        <v>3013.2247555662088</v>
      </c>
      <c r="J258" s="226">
        <v>2750.5369001157405</v>
      </c>
      <c r="K258" s="226">
        <v>2541.4345134066994</v>
      </c>
      <c r="M258" s="230">
        <v>10227.655387500841</v>
      </c>
      <c r="N258" s="231">
        <v>7017.0056653202146</v>
      </c>
      <c r="O258" s="232">
        <v>5414.4571889453782</v>
      </c>
      <c r="P258" s="226">
        <v>4444.4263031199835</v>
      </c>
      <c r="Q258" s="226">
        <v>3806.5663819386373</v>
      </c>
      <c r="R258" s="226">
        <v>3352.4717841871548</v>
      </c>
      <c r="S258" s="226">
        <v>3013.2247555662088</v>
      </c>
      <c r="T258" s="226">
        <v>2750.5369001157405</v>
      </c>
      <c r="U258" s="226">
        <v>2541.4345134066994</v>
      </c>
      <c r="W258" s="230">
        <v>10211.019666066451</v>
      </c>
      <c r="X258" s="231">
        <v>7000.2864447804986</v>
      </c>
      <c r="Y258" s="232">
        <v>5397.5482966451336</v>
      </c>
      <c r="Z258" s="226">
        <v>4444.4263031199835</v>
      </c>
      <c r="AA258" s="226">
        <v>3806.5663819386373</v>
      </c>
      <c r="AB258" s="226">
        <v>3352.4717841871548</v>
      </c>
      <c r="AC258" s="226">
        <v>3013.2247555662088</v>
      </c>
      <c r="AD258" s="226">
        <v>2750.5369001157405</v>
      </c>
      <c r="AE258" s="226">
        <v>2541.4345134066994</v>
      </c>
    </row>
    <row r="259" spans="2:31" hidden="1" x14ac:dyDescent="0.2">
      <c r="B259" s="225">
        <v>232000</v>
      </c>
      <c r="C259" s="230">
        <v>10266.708030009</v>
      </c>
      <c r="D259" s="231">
        <v>7042.1323097807062</v>
      </c>
      <c r="E259" s="232">
        <v>5432.5859958573383</v>
      </c>
      <c r="F259" s="226">
        <v>4463.666243826131</v>
      </c>
      <c r="G259" s="226">
        <v>3823.0450242846919</v>
      </c>
      <c r="H259" s="226">
        <v>3366.9846490537661</v>
      </c>
      <c r="I259" s="226">
        <v>3026.2690185773185</v>
      </c>
      <c r="J259" s="226">
        <v>2762.4439862634281</v>
      </c>
      <c r="K259" s="226">
        <v>2552.4363944171178</v>
      </c>
      <c r="M259" s="230">
        <v>10271.930951948898</v>
      </c>
      <c r="N259" s="231">
        <v>7047.3823132220341</v>
      </c>
      <c r="O259" s="232">
        <v>5437.8963975555307</v>
      </c>
      <c r="P259" s="226">
        <v>4463.666243826131</v>
      </c>
      <c r="Q259" s="226">
        <v>3823.0450242846919</v>
      </c>
      <c r="R259" s="226">
        <v>3366.9846490537661</v>
      </c>
      <c r="S259" s="226">
        <v>3026.2690185773185</v>
      </c>
      <c r="T259" s="226">
        <v>2762.4439862634281</v>
      </c>
      <c r="U259" s="226">
        <v>2552.4363944171178</v>
      </c>
      <c r="W259" s="230">
        <v>10255.223214404401</v>
      </c>
      <c r="X259" s="231">
        <v>7030.5907151042238</v>
      </c>
      <c r="Y259" s="232">
        <v>5420.9143065873195</v>
      </c>
      <c r="Z259" s="226">
        <v>4463.666243826131</v>
      </c>
      <c r="AA259" s="226">
        <v>3823.0450242846919</v>
      </c>
      <c r="AB259" s="226">
        <v>3366.9846490537661</v>
      </c>
      <c r="AC259" s="226">
        <v>3026.2690185773185</v>
      </c>
      <c r="AD259" s="226">
        <v>2762.4439862634281</v>
      </c>
      <c r="AE259" s="226">
        <v>2552.4363944171178</v>
      </c>
    </row>
    <row r="260" spans="2:31" hidden="1" x14ac:dyDescent="0.2">
      <c r="B260" s="225">
        <v>233000</v>
      </c>
      <c r="C260" s="230">
        <v>10310.961081862488</v>
      </c>
      <c r="D260" s="231">
        <v>7072.4863283573477</v>
      </c>
      <c r="E260" s="232">
        <v>5456.0023148049995</v>
      </c>
      <c r="F260" s="226">
        <v>4482.9061845322776</v>
      </c>
      <c r="G260" s="226">
        <v>3839.5236666307464</v>
      </c>
      <c r="H260" s="226">
        <v>3381.4975139203771</v>
      </c>
      <c r="I260" s="226">
        <v>3039.3132815884273</v>
      </c>
      <c r="J260" s="226">
        <v>2774.3510724111152</v>
      </c>
      <c r="K260" s="226">
        <v>2563.4382754275362</v>
      </c>
      <c r="M260" s="230">
        <v>10316.206516396953</v>
      </c>
      <c r="N260" s="231">
        <v>7077.7589611238536</v>
      </c>
      <c r="O260" s="232">
        <v>5461.3356061656841</v>
      </c>
      <c r="P260" s="226">
        <v>4482.9061845322776</v>
      </c>
      <c r="Q260" s="226">
        <v>3839.5236666307464</v>
      </c>
      <c r="R260" s="226">
        <v>3381.4975139203771</v>
      </c>
      <c r="S260" s="226">
        <v>3039.3132815884273</v>
      </c>
      <c r="T260" s="226">
        <v>2774.3510724111152</v>
      </c>
      <c r="U260" s="226">
        <v>2563.4382754275362</v>
      </c>
      <c r="W260" s="230">
        <v>10299.426762742352</v>
      </c>
      <c r="X260" s="231">
        <v>7060.894985427949</v>
      </c>
      <c r="Y260" s="232">
        <v>5444.2803165295072</v>
      </c>
      <c r="Z260" s="226">
        <v>4482.9061845322776</v>
      </c>
      <c r="AA260" s="226">
        <v>3839.5236666307464</v>
      </c>
      <c r="AB260" s="226">
        <v>3381.4975139203771</v>
      </c>
      <c r="AC260" s="226">
        <v>3039.3132815884273</v>
      </c>
      <c r="AD260" s="226">
        <v>2774.3510724111152</v>
      </c>
      <c r="AE260" s="226">
        <v>2563.4382754275362</v>
      </c>
    </row>
    <row r="261" spans="2:31" hidden="1" x14ac:dyDescent="0.2">
      <c r="B261" s="225">
        <v>234000</v>
      </c>
      <c r="C261" s="230">
        <v>10355.214133715976</v>
      </c>
      <c r="D261" s="231">
        <v>7102.8403469339883</v>
      </c>
      <c r="E261" s="232">
        <v>5479.4186337526598</v>
      </c>
      <c r="F261" s="226">
        <v>4502.1461252384252</v>
      </c>
      <c r="G261" s="226">
        <v>3856.0023089768015</v>
      </c>
      <c r="H261" s="226">
        <v>3396.010378786988</v>
      </c>
      <c r="I261" s="226">
        <v>3052.3575445995361</v>
      </c>
      <c r="J261" s="226">
        <v>2786.2581585588023</v>
      </c>
      <c r="K261" s="226">
        <v>2574.440156437955</v>
      </c>
      <c r="M261" s="230">
        <v>10360.482080845008</v>
      </c>
      <c r="N261" s="231">
        <v>7108.1356090256713</v>
      </c>
      <c r="O261" s="232">
        <v>5484.7748147758375</v>
      </c>
      <c r="P261" s="226">
        <v>4502.1461252384252</v>
      </c>
      <c r="Q261" s="226">
        <v>3856.0023089768015</v>
      </c>
      <c r="R261" s="226">
        <v>3396.010378786988</v>
      </c>
      <c r="S261" s="226">
        <v>3052.3575445995361</v>
      </c>
      <c r="T261" s="226">
        <v>2786.2581585588023</v>
      </c>
      <c r="U261" s="226">
        <v>2574.440156437955</v>
      </c>
      <c r="W261" s="230">
        <v>10343.630311080302</v>
      </c>
      <c r="X261" s="231">
        <v>7091.1992557516742</v>
      </c>
      <c r="Y261" s="232">
        <v>5467.6463264716931</v>
      </c>
      <c r="Z261" s="226">
        <v>4502.1461252384252</v>
      </c>
      <c r="AA261" s="226">
        <v>3856.0023089768015</v>
      </c>
      <c r="AB261" s="226">
        <v>3396.010378786988</v>
      </c>
      <c r="AC261" s="226">
        <v>3052.3575445995361</v>
      </c>
      <c r="AD261" s="226">
        <v>2786.2581585588023</v>
      </c>
      <c r="AE261" s="226">
        <v>2574.440156437955</v>
      </c>
    </row>
    <row r="262" spans="2:31" hidden="1" x14ac:dyDescent="0.2">
      <c r="B262" s="225">
        <v>235000</v>
      </c>
      <c r="C262" s="230">
        <v>10399.467185569463</v>
      </c>
      <c r="D262" s="231">
        <v>7133.1943655106297</v>
      </c>
      <c r="E262" s="232">
        <v>5502.8349527003211</v>
      </c>
      <c r="F262" s="226">
        <v>4521.3860659445718</v>
      </c>
      <c r="G262" s="226">
        <v>3872.4809513228561</v>
      </c>
      <c r="H262" s="226">
        <v>3410.5232436535989</v>
      </c>
      <c r="I262" s="226">
        <v>3065.4018076106454</v>
      </c>
      <c r="J262" s="226">
        <v>2798.1652447064894</v>
      </c>
      <c r="K262" s="226">
        <v>2585.4420374483734</v>
      </c>
      <c r="M262" s="230">
        <v>10404.757645293064</v>
      </c>
      <c r="N262" s="231">
        <v>7138.5122569274909</v>
      </c>
      <c r="O262" s="232">
        <v>5508.2140233859909</v>
      </c>
      <c r="P262" s="226">
        <v>4521.3860659445718</v>
      </c>
      <c r="Q262" s="226">
        <v>3872.4809513228561</v>
      </c>
      <c r="R262" s="226">
        <v>3410.5232436535989</v>
      </c>
      <c r="S262" s="226">
        <v>3065.4018076106454</v>
      </c>
      <c r="T262" s="226">
        <v>2798.1652447064894</v>
      </c>
      <c r="U262" s="226">
        <v>2585.4420374483734</v>
      </c>
      <c r="W262" s="230">
        <v>10387.833859418251</v>
      </c>
      <c r="X262" s="231">
        <v>7121.5035260753993</v>
      </c>
      <c r="Y262" s="232">
        <v>5491.0123364138799</v>
      </c>
      <c r="Z262" s="226">
        <v>4521.3860659445718</v>
      </c>
      <c r="AA262" s="226">
        <v>3872.4809513228561</v>
      </c>
      <c r="AB262" s="226">
        <v>3410.5232436535989</v>
      </c>
      <c r="AC262" s="226">
        <v>3065.4018076106454</v>
      </c>
      <c r="AD262" s="226">
        <v>2798.1652447064894</v>
      </c>
      <c r="AE262" s="226">
        <v>2585.4420374483734</v>
      </c>
    </row>
    <row r="263" spans="2:31" hidden="1" x14ac:dyDescent="0.2">
      <c r="B263" s="225">
        <v>236000</v>
      </c>
      <c r="C263" s="230">
        <v>10443.720237422951</v>
      </c>
      <c r="D263" s="231">
        <v>7163.5483840872712</v>
      </c>
      <c r="E263" s="232">
        <v>5526.2512716479823</v>
      </c>
      <c r="F263" s="226">
        <v>4540.6260066507193</v>
      </c>
      <c r="G263" s="226">
        <v>3888.9595936689107</v>
      </c>
      <c r="H263" s="226">
        <v>3425.0361085202103</v>
      </c>
      <c r="I263" s="226">
        <v>3078.4460706217546</v>
      </c>
      <c r="J263" s="226">
        <v>2810.0723308541765</v>
      </c>
      <c r="K263" s="226">
        <v>2596.4439184587918</v>
      </c>
      <c r="M263" s="230">
        <v>10449.033209741121</v>
      </c>
      <c r="N263" s="231">
        <v>7168.8889048293104</v>
      </c>
      <c r="O263" s="232">
        <v>5531.6532319961434</v>
      </c>
      <c r="P263" s="226">
        <v>4540.6260066507193</v>
      </c>
      <c r="Q263" s="226">
        <v>3888.9595936689107</v>
      </c>
      <c r="R263" s="226">
        <v>3425.0361085202103</v>
      </c>
      <c r="S263" s="226">
        <v>3078.4460706217546</v>
      </c>
      <c r="T263" s="226">
        <v>2810.0723308541765</v>
      </c>
      <c r="U263" s="226">
        <v>2596.4439184587918</v>
      </c>
      <c r="W263" s="230">
        <v>10432.037407756203</v>
      </c>
      <c r="X263" s="231">
        <v>7151.8077963991236</v>
      </c>
      <c r="Y263" s="232">
        <v>5514.3783463560667</v>
      </c>
      <c r="Z263" s="226">
        <v>4540.6260066507193</v>
      </c>
      <c r="AA263" s="226">
        <v>3888.9595936689107</v>
      </c>
      <c r="AB263" s="226">
        <v>3425.0361085202103</v>
      </c>
      <c r="AC263" s="226">
        <v>3078.4460706217546</v>
      </c>
      <c r="AD263" s="226">
        <v>2810.0723308541765</v>
      </c>
      <c r="AE263" s="226">
        <v>2596.4439184587918</v>
      </c>
    </row>
    <row r="264" spans="2:31" hidden="1" x14ac:dyDescent="0.2">
      <c r="B264" s="225">
        <v>237000</v>
      </c>
      <c r="C264" s="230">
        <v>10487.973289276435</v>
      </c>
      <c r="D264" s="231">
        <v>7193.9024026639117</v>
      </c>
      <c r="E264" s="232">
        <v>5549.6675905956427</v>
      </c>
      <c r="F264" s="226">
        <v>4559.8659473568669</v>
      </c>
      <c r="G264" s="226">
        <v>3905.4382360149657</v>
      </c>
      <c r="H264" s="226">
        <v>3439.5489733868212</v>
      </c>
      <c r="I264" s="226">
        <v>3091.4903336328639</v>
      </c>
      <c r="J264" s="226">
        <v>2821.9794170018636</v>
      </c>
      <c r="K264" s="226">
        <v>2607.4457994692111</v>
      </c>
      <c r="M264" s="230">
        <v>10493.308774189174</v>
      </c>
      <c r="N264" s="231">
        <v>7199.265552731129</v>
      </c>
      <c r="O264" s="232">
        <v>5555.0924406062968</v>
      </c>
      <c r="P264" s="226">
        <v>4559.8659473568669</v>
      </c>
      <c r="Q264" s="226">
        <v>3905.4382360149657</v>
      </c>
      <c r="R264" s="226">
        <v>3439.5489733868212</v>
      </c>
      <c r="S264" s="226">
        <v>3091.4903336328639</v>
      </c>
      <c r="T264" s="226">
        <v>2821.9794170018636</v>
      </c>
      <c r="U264" s="226">
        <v>2607.4457994692111</v>
      </c>
      <c r="W264" s="230">
        <v>10476.240956094152</v>
      </c>
      <c r="X264" s="231">
        <v>7182.1120667228497</v>
      </c>
      <c r="Y264" s="232">
        <v>5537.7443562982535</v>
      </c>
      <c r="Z264" s="226">
        <v>4559.8659473568669</v>
      </c>
      <c r="AA264" s="226">
        <v>3905.4382360149657</v>
      </c>
      <c r="AB264" s="226">
        <v>3439.5489733868212</v>
      </c>
      <c r="AC264" s="226">
        <v>3091.4903336328639</v>
      </c>
      <c r="AD264" s="226">
        <v>2821.9794170018636</v>
      </c>
      <c r="AE264" s="226">
        <v>2607.4457994692111</v>
      </c>
    </row>
    <row r="265" spans="2:31" hidden="1" x14ac:dyDescent="0.2">
      <c r="B265" s="225">
        <v>238000</v>
      </c>
      <c r="C265" s="230">
        <v>10532.226341129923</v>
      </c>
      <c r="D265" s="231">
        <v>7224.2564212405532</v>
      </c>
      <c r="E265" s="232">
        <v>5573.0839095433039</v>
      </c>
      <c r="F265" s="226">
        <v>4579.1058880630135</v>
      </c>
      <c r="G265" s="226">
        <v>3921.9168783610203</v>
      </c>
      <c r="H265" s="226">
        <v>3454.0618382534321</v>
      </c>
      <c r="I265" s="226">
        <v>3104.5345966439727</v>
      </c>
      <c r="J265" s="226">
        <v>2833.8865031495507</v>
      </c>
      <c r="K265" s="226">
        <v>2618.4476804796295</v>
      </c>
      <c r="M265" s="230">
        <v>10537.584338637231</v>
      </c>
      <c r="N265" s="231">
        <v>7229.6422006329485</v>
      </c>
      <c r="O265" s="232">
        <v>5578.5316492164502</v>
      </c>
      <c r="P265" s="226">
        <v>4579.1058880630135</v>
      </c>
      <c r="Q265" s="226">
        <v>3921.9168783610203</v>
      </c>
      <c r="R265" s="226">
        <v>3454.0618382534321</v>
      </c>
      <c r="S265" s="226">
        <v>3104.5345966439727</v>
      </c>
      <c r="T265" s="226">
        <v>2833.8865031495507</v>
      </c>
      <c r="U265" s="226">
        <v>2618.4476804796295</v>
      </c>
      <c r="W265" s="230">
        <v>10520.444504432102</v>
      </c>
      <c r="X265" s="231">
        <v>7212.4163370465749</v>
      </c>
      <c r="Y265" s="232">
        <v>5561.1103662404403</v>
      </c>
      <c r="Z265" s="226">
        <v>4579.1058880630135</v>
      </c>
      <c r="AA265" s="226">
        <v>3921.9168783610203</v>
      </c>
      <c r="AB265" s="226">
        <v>3454.0618382534321</v>
      </c>
      <c r="AC265" s="226">
        <v>3104.5345966439727</v>
      </c>
      <c r="AD265" s="226">
        <v>2833.8865031495507</v>
      </c>
      <c r="AE265" s="226">
        <v>2618.4476804796295</v>
      </c>
    </row>
    <row r="266" spans="2:31" hidden="1" x14ac:dyDescent="0.2">
      <c r="B266" s="225">
        <v>239000</v>
      </c>
      <c r="C266" s="230">
        <v>10576.47939298341</v>
      </c>
      <c r="D266" s="231">
        <v>7254.6104398171938</v>
      </c>
      <c r="E266" s="232">
        <v>5596.5002284909651</v>
      </c>
      <c r="F266" s="226">
        <v>4598.345828769161</v>
      </c>
      <c r="G266" s="226">
        <v>3938.3955207070749</v>
      </c>
      <c r="H266" s="226">
        <v>3468.5747031200431</v>
      </c>
      <c r="I266" s="226">
        <v>3117.5788596550819</v>
      </c>
      <c r="J266" s="226">
        <v>2845.7935892972382</v>
      </c>
      <c r="K266" s="226">
        <v>2629.4495614900479</v>
      </c>
      <c r="M266" s="230">
        <v>10581.859903085286</v>
      </c>
      <c r="N266" s="231">
        <v>7260.018848534768</v>
      </c>
      <c r="O266" s="232">
        <v>5601.9708578266027</v>
      </c>
      <c r="P266" s="226">
        <v>4598.345828769161</v>
      </c>
      <c r="Q266" s="226">
        <v>3938.3955207070749</v>
      </c>
      <c r="R266" s="226">
        <v>3468.5747031200431</v>
      </c>
      <c r="S266" s="226">
        <v>3117.5788596550819</v>
      </c>
      <c r="T266" s="226">
        <v>2845.7935892972382</v>
      </c>
      <c r="U266" s="226">
        <v>2629.4495614900479</v>
      </c>
      <c r="W266" s="230">
        <v>10564.64805277005</v>
      </c>
      <c r="X266" s="231">
        <v>7242.7206073703001</v>
      </c>
      <c r="Y266" s="232">
        <v>5584.4763761826271</v>
      </c>
      <c r="Z266" s="226">
        <v>4598.345828769161</v>
      </c>
      <c r="AA266" s="226">
        <v>3938.3955207070749</v>
      </c>
      <c r="AB266" s="226">
        <v>3468.5747031200431</v>
      </c>
      <c r="AC266" s="226">
        <v>3117.5788596550819</v>
      </c>
      <c r="AD266" s="226">
        <v>2845.7935892972382</v>
      </c>
      <c r="AE266" s="226">
        <v>2629.4495614900479</v>
      </c>
    </row>
    <row r="267" spans="2:31" hidden="1" x14ac:dyDescent="0.2">
      <c r="B267" s="225">
        <v>240000</v>
      </c>
      <c r="C267" s="230">
        <v>0</v>
      </c>
      <c r="D267" s="231">
        <v>0</v>
      </c>
      <c r="E267" s="232">
        <v>0</v>
      </c>
      <c r="F267" s="226">
        <v>0</v>
      </c>
      <c r="G267" s="226">
        <v>0</v>
      </c>
      <c r="H267" s="226">
        <v>0</v>
      </c>
      <c r="I267" s="226">
        <v>0</v>
      </c>
      <c r="J267" s="226">
        <v>0</v>
      </c>
      <c r="K267" s="226">
        <v>0</v>
      </c>
      <c r="M267" s="230">
        <v>0</v>
      </c>
      <c r="N267" s="231">
        <v>0</v>
      </c>
      <c r="O267" s="232">
        <v>0</v>
      </c>
      <c r="P267" s="226">
        <v>0</v>
      </c>
      <c r="Q267" s="226">
        <v>0</v>
      </c>
      <c r="R267" s="226">
        <v>0</v>
      </c>
      <c r="S267" s="226">
        <v>0</v>
      </c>
      <c r="T267" s="226">
        <v>0</v>
      </c>
      <c r="U267" s="226">
        <v>0</v>
      </c>
      <c r="W267" s="230">
        <v>10608.851601108001</v>
      </c>
      <c r="X267" s="231">
        <v>7273.0248776940243</v>
      </c>
      <c r="Y267" s="232">
        <v>5607.8423861248129</v>
      </c>
      <c r="Z267" s="226">
        <v>4617.5857694753076</v>
      </c>
      <c r="AA267" s="226">
        <v>3954.8741630531299</v>
      </c>
      <c r="AB267" s="226">
        <v>3483.0875679866544</v>
      </c>
      <c r="AC267" s="226">
        <v>3130.6231226661912</v>
      </c>
      <c r="AD267" s="226">
        <v>2857.7006754449253</v>
      </c>
      <c r="AE267" s="226">
        <v>2640.4514425004668</v>
      </c>
    </row>
    <row r="268" spans="2:31" hidden="1" x14ac:dyDescent="0.2">
      <c r="B268" s="225">
        <v>241000</v>
      </c>
      <c r="C268" s="230">
        <v>10664.985496690386</v>
      </c>
      <c r="D268" s="231">
        <v>7315.3184769704749</v>
      </c>
      <c r="E268" s="232">
        <v>5643.3328663862867</v>
      </c>
      <c r="F268" s="226">
        <v>4636.8257101814552</v>
      </c>
      <c r="G268" s="226">
        <v>3971.3528053991845</v>
      </c>
      <c r="H268" s="226">
        <v>3497.6004328532654</v>
      </c>
      <c r="I268" s="226">
        <v>3143.6673856773</v>
      </c>
      <c r="J268" s="226">
        <v>2869.6077615926129</v>
      </c>
      <c r="K268" s="226">
        <v>2651.4533235108852</v>
      </c>
      <c r="M268" s="230">
        <v>10670.411031981399</v>
      </c>
      <c r="N268" s="231">
        <v>7320.7721443384053</v>
      </c>
      <c r="O268" s="232">
        <v>5648.8492750469095</v>
      </c>
      <c r="P268" s="226">
        <v>4636.8257101814552</v>
      </c>
      <c r="Q268" s="226">
        <v>3971.3528053991845</v>
      </c>
      <c r="R268" s="226">
        <v>3497.6004328532654</v>
      </c>
      <c r="S268" s="226">
        <v>3143.6673856773</v>
      </c>
      <c r="T268" s="226">
        <v>2869.6077615926129</v>
      </c>
      <c r="U268" s="226">
        <v>2651.4533235108852</v>
      </c>
      <c r="W268" s="230">
        <v>10653.055149445951</v>
      </c>
      <c r="X268" s="231">
        <v>7303.3291480177495</v>
      </c>
      <c r="Y268" s="232">
        <v>5631.2083960670006</v>
      </c>
      <c r="Z268" s="226">
        <v>4636.8257101814552</v>
      </c>
      <c r="AA268" s="226">
        <v>3971.3528053991845</v>
      </c>
      <c r="AB268" s="226">
        <v>3497.6004328532654</v>
      </c>
      <c r="AC268" s="226">
        <v>3143.6673856773</v>
      </c>
      <c r="AD268" s="226">
        <v>2869.6077615926129</v>
      </c>
      <c r="AE268" s="226">
        <v>2651.4533235108852</v>
      </c>
    </row>
    <row r="269" spans="2:31" hidden="1" x14ac:dyDescent="0.2">
      <c r="B269" s="225">
        <v>242000</v>
      </c>
      <c r="C269" s="230">
        <v>10709.238548543872</v>
      </c>
      <c r="D269" s="231">
        <v>7345.6724955471163</v>
      </c>
      <c r="E269" s="232">
        <v>5666.7491853339479</v>
      </c>
      <c r="F269" s="226">
        <v>4656.0656508876018</v>
      </c>
      <c r="G269" s="226">
        <v>3987.8314477452386</v>
      </c>
      <c r="H269" s="226">
        <v>3512.1132977198763</v>
      </c>
      <c r="I269" s="226">
        <v>3156.7116486884092</v>
      </c>
      <c r="J269" s="226">
        <v>2881.5148477403</v>
      </c>
      <c r="K269" s="226">
        <v>2662.4552045213036</v>
      </c>
      <c r="M269" s="230">
        <v>10714.686596429452</v>
      </c>
      <c r="N269" s="231">
        <v>7351.1487922402248</v>
      </c>
      <c r="O269" s="232">
        <v>5672.288483657062</v>
      </c>
      <c r="P269" s="226">
        <v>4656.0656508876018</v>
      </c>
      <c r="Q269" s="226">
        <v>3987.8314477452386</v>
      </c>
      <c r="R269" s="226">
        <v>3512.1132977198763</v>
      </c>
      <c r="S269" s="226">
        <v>3156.7116486884092</v>
      </c>
      <c r="T269" s="226">
        <v>2881.5148477403</v>
      </c>
      <c r="U269" s="226">
        <v>2662.4552045213036</v>
      </c>
      <c r="W269" s="230">
        <v>10697.258697783902</v>
      </c>
      <c r="X269" s="231">
        <v>7333.6334183414747</v>
      </c>
      <c r="Y269" s="232">
        <v>5654.5744060091865</v>
      </c>
      <c r="Z269" s="226">
        <v>4656.0656508876018</v>
      </c>
      <c r="AA269" s="226">
        <v>3987.8314477452386</v>
      </c>
      <c r="AB269" s="226">
        <v>3512.1132977198763</v>
      </c>
      <c r="AC269" s="226">
        <v>3156.7116486884092</v>
      </c>
      <c r="AD269" s="226">
        <v>2881.5148477403</v>
      </c>
      <c r="AE269" s="226">
        <v>2662.4552045213036</v>
      </c>
    </row>
    <row r="270" spans="2:31" hidden="1" x14ac:dyDescent="0.2">
      <c r="B270" s="225">
        <v>243000</v>
      </c>
      <c r="C270" s="230">
        <v>10753.491600397359</v>
      </c>
      <c r="D270" s="231">
        <v>7376.0265141237569</v>
      </c>
      <c r="E270" s="232">
        <v>5690.1655042816092</v>
      </c>
      <c r="F270" s="226">
        <v>4675.3055915937493</v>
      </c>
      <c r="G270" s="226">
        <v>4004.3100900912941</v>
      </c>
      <c r="H270" s="226">
        <v>3526.6261625864872</v>
      </c>
      <c r="I270" s="226">
        <v>3169.7559116995185</v>
      </c>
      <c r="J270" s="226">
        <v>2893.4219338879871</v>
      </c>
      <c r="K270" s="226">
        <v>2673.4570855317224</v>
      </c>
      <c r="M270" s="230">
        <v>10758.962160877509</v>
      </c>
      <c r="N270" s="231">
        <v>7381.5254401420434</v>
      </c>
      <c r="O270" s="232">
        <v>5695.7276922672163</v>
      </c>
      <c r="P270" s="226">
        <v>4675.3055915937493</v>
      </c>
      <c r="Q270" s="226">
        <v>4004.3100900912941</v>
      </c>
      <c r="R270" s="226">
        <v>3526.6261625864872</v>
      </c>
      <c r="S270" s="226">
        <v>3169.7559116995185</v>
      </c>
      <c r="T270" s="226">
        <v>2893.4219338879871</v>
      </c>
      <c r="U270" s="226">
        <v>2673.4570855317224</v>
      </c>
      <c r="W270" s="230">
        <v>10741.462246121851</v>
      </c>
      <c r="X270" s="231">
        <v>7363.9376886652008</v>
      </c>
      <c r="Y270" s="232">
        <v>5677.9404159513742</v>
      </c>
      <c r="Z270" s="226">
        <v>4675.3055915937493</v>
      </c>
      <c r="AA270" s="226">
        <v>4004.3100900912941</v>
      </c>
      <c r="AB270" s="226">
        <v>3526.6261625864872</v>
      </c>
      <c r="AC270" s="226">
        <v>3169.7559116995185</v>
      </c>
      <c r="AD270" s="226">
        <v>2893.4219338879871</v>
      </c>
      <c r="AE270" s="226">
        <v>2673.4570855317224</v>
      </c>
    </row>
    <row r="271" spans="2:31" hidden="1" x14ac:dyDescent="0.2">
      <c r="B271" s="225">
        <v>244000</v>
      </c>
      <c r="C271" s="230">
        <v>10797.744652250845</v>
      </c>
      <c r="D271" s="231">
        <v>7406.3805327003984</v>
      </c>
      <c r="E271" s="232">
        <v>5713.5818232292695</v>
      </c>
      <c r="F271" s="226">
        <v>4694.545532299896</v>
      </c>
      <c r="G271" s="226">
        <v>4020.7887324373482</v>
      </c>
      <c r="H271" s="226">
        <v>3541.1390274530991</v>
      </c>
      <c r="I271" s="226">
        <v>3182.8001747106273</v>
      </c>
      <c r="J271" s="226">
        <v>2905.3290200356741</v>
      </c>
      <c r="K271" s="226">
        <v>2684.4589665421413</v>
      </c>
      <c r="M271" s="230">
        <v>10803.237725325565</v>
      </c>
      <c r="N271" s="231">
        <v>7411.9020880438629</v>
      </c>
      <c r="O271" s="232">
        <v>5719.1669008773688</v>
      </c>
      <c r="P271" s="226">
        <v>4694.545532299896</v>
      </c>
      <c r="Q271" s="226">
        <v>4020.7887324373482</v>
      </c>
      <c r="R271" s="226">
        <v>3541.1390274530991</v>
      </c>
      <c r="S271" s="226">
        <v>3182.8001747106273</v>
      </c>
      <c r="T271" s="226">
        <v>2905.3290200356741</v>
      </c>
      <c r="U271" s="226">
        <v>2684.4589665421413</v>
      </c>
      <c r="W271" s="230">
        <v>10785.665794459801</v>
      </c>
      <c r="X271" s="231">
        <v>7394.2419589889241</v>
      </c>
      <c r="Y271" s="232">
        <v>5701.3064258935601</v>
      </c>
      <c r="Z271" s="226">
        <v>4694.545532299896</v>
      </c>
      <c r="AA271" s="226">
        <v>4020.7887324373482</v>
      </c>
      <c r="AB271" s="226">
        <v>3541.1390274530991</v>
      </c>
      <c r="AC271" s="226">
        <v>3182.8001747106273</v>
      </c>
      <c r="AD271" s="226">
        <v>2905.3290200356741</v>
      </c>
      <c r="AE271" s="226">
        <v>2684.4589665421413</v>
      </c>
    </row>
    <row r="272" spans="2:31" hidden="1" x14ac:dyDescent="0.2">
      <c r="B272" s="225">
        <v>245000</v>
      </c>
      <c r="C272" s="230">
        <v>10841.997704104333</v>
      </c>
      <c r="D272" s="231">
        <v>7436.7345512770398</v>
      </c>
      <c r="E272" s="232">
        <v>5736.9981421769307</v>
      </c>
      <c r="F272" s="226">
        <v>4713.7854730060435</v>
      </c>
      <c r="G272" s="226">
        <v>4037.2673747834028</v>
      </c>
      <c r="H272" s="226">
        <v>3555.65189231971</v>
      </c>
      <c r="I272" s="226">
        <v>3195.844437721737</v>
      </c>
      <c r="J272" s="226">
        <v>2917.2361061833612</v>
      </c>
      <c r="K272" s="226">
        <v>2695.4608475525597</v>
      </c>
      <c r="M272" s="230">
        <v>10847.51328977362</v>
      </c>
      <c r="N272" s="231">
        <v>7442.2787359456825</v>
      </c>
      <c r="O272" s="232">
        <v>5742.6061094875222</v>
      </c>
      <c r="P272" s="226">
        <v>4713.7854730060435</v>
      </c>
      <c r="Q272" s="226">
        <v>4037.2673747834028</v>
      </c>
      <c r="R272" s="226">
        <v>3555.65189231971</v>
      </c>
      <c r="S272" s="226">
        <v>3195.844437721737</v>
      </c>
      <c r="T272" s="226">
        <v>2917.2361061833612</v>
      </c>
      <c r="U272" s="226">
        <v>2695.4608475525597</v>
      </c>
      <c r="W272" s="230">
        <v>10829.869342797752</v>
      </c>
      <c r="X272" s="231">
        <v>7424.5462293126502</v>
      </c>
      <c r="Y272" s="232">
        <v>5724.6724358357478</v>
      </c>
      <c r="Z272" s="226">
        <v>4713.7854730060435</v>
      </c>
      <c r="AA272" s="226">
        <v>4037.2673747834028</v>
      </c>
      <c r="AB272" s="226">
        <v>3555.65189231971</v>
      </c>
      <c r="AC272" s="226">
        <v>3195.844437721737</v>
      </c>
      <c r="AD272" s="226">
        <v>2917.2361061833612</v>
      </c>
      <c r="AE272" s="226">
        <v>2695.4608475525597</v>
      </c>
    </row>
    <row r="273" spans="2:31" hidden="1" x14ac:dyDescent="0.2">
      <c r="B273" s="225">
        <v>246000</v>
      </c>
      <c r="C273" s="230">
        <v>10886.250755957821</v>
      </c>
      <c r="D273" s="231">
        <v>7467.0885698536804</v>
      </c>
      <c r="E273" s="232">
        <v>5760.414461124592</v>
      </c>
      <c r="F273" s="226">
        <v>4733.0254137121901</v>
      </c>
      <c r="G273" s="226">
        <v>4053.7460171294579</v>
      </c>
      <c r="H273" s="226">
        <v>3570.1647571863209</v>
      </c>
      <c r="I273" s="226">
        <v>3208.8887007328458</v>
      </c>
      <c r="J273" s="226">
        <v>2929.1431923310488</v>
      </c>
      <c r="K273" s="226">
        <v>2706.4627285629786</v>
      </c>
      <c r="M273" s="230">
        <v>10891.788854221675</v>
      </c>
      <c r="N273" s="231">
        <v>7472.6553838475011</v>
      </c>
      <c r="O273" s="232">
        <v>5766.0453180976756</v>
      </c>
      <c r="P273" s="226">
        <v>4733.0254137121901</v>
      </c>
      <c r="Q273" s="226">
        <v>4053.7460171294579</v>
      </c>
      <c r="R273" s="226">
        <v>3570.1647571863209</v>
      </c>
      <c r="S273" s="226">
        <v>3208.8887007328458</v>
      </c>
      <c r="T273" s="226">
        <v>2929.1431923310488</v>
      </c>
      <c r="U273" s="226">
        <v>2706.4627285629786</v>
      </c>
      <c r="W273" s="230">
        <v>10874.072891135702</v>
      </c>
      <c r="X273" s="231">
        <v>7454.8504996363754</v>
      </c>
      <c r="Y273" s="232">
        <v>5748.0384457779337</v>
      </c>
      <c r="Z273" s="226">
        <v>4733.0254137121901</v>
      </c>
      <c r="AA273" s="226">
        <v>4053.7460171294579</v>
      </c>
      <c r="AB273" s="226">
        <v>3570.1647571863209</v>
      </c>
      <c r="AC273" s="226">
        <v>3208.8887007328458</v>
      </c>
      <c r="AD273" s="226">
        <v>2929.1431923310488</v>
      </c>
      <c r="AE273" s="226">
        <v>2706.4627285629786</v>
      </c>
    </row>
    <row r="274" spans="2:31" hidden="1" x14ac:dyDescent="0.2">
      <c r="B274" s="225">
        <v>247000</v>
      </c>
      <c r="C274" s="230">
        <v>10930.503807811308</v>
      </c>
      <c r="D274" s="231">
        <v>7497.4425884303218</v>
      </c>
      <c r="E274" s="232">
        <v>5783.8307800722523</v>
      </c>
      <c r="F274" s="226">
        <v>4752.2653544183377</v>
      </c>
      <c r="G274" s="226">
        <v>4070.2246594755125</v>
      </c>
      <c r="H274" s="226">
        <v>3584.6776220529318</v>
      </c>
      <c r="I274" s="226">
        <v>3221.9329637439546</v>
      </c>
      <c r="J274" s="226">
        <v>2941.0502784787359</v>
      </c>
      <c r="K274" s="226">
        <v>2717.464609573397</v>
      </c>
      <c r="M274" s="230">
        <v>10936.06441866973</v>
      </c>
      <c r="N274" s="231">
        <v>7503.0320317493206</v>
      </c>
      <c r="O274" s="232">
        <v>5789.4845267078281</v>
      </c>
      <c r="P274" s="226">
        <v>4752.2653544183377</v>
      </c>
      <c r="Q274" s="226">
        <v>4070.2246594755125</v>
      </c>
      <c r="R274" s="226">
        <v>3584.6776220529318</v>
      </c>
      <c r="S274" s="226">
        <v>3221.9329637439546</v>
      </c>
      <c r="T274" s="226">
        <v>2941.0502784787359</v>
      </c>
      <c r="U274" s="226">
        <v>2717.464609573397</v>
      </c>
      <c r="W274" s="230">
        <v>10918.276439473651</v>
      </c>
      <c r="X274" s="231">
        <v>7485.1547699601006</v>
      </c>
      <c r="Y274" s="232">
        <v>5771.4044557201205</v>
      </c>
      <c r="Z274" s="226">
        <v>4752.2653544183377</v>
      </c>
      <c r="AA274" s="226">
        <v>4070.2246594755125</v>
      </c>
      <c r="AB274" s="226">
        <v>3584.6776220529318</v>
      </c>
      <c r="AC274" s="226">
        <v>3221.9329637439546</v>
      </c>
      <c r="AD274" s="226">
        <v>2941.0502784787359</v>
      </c>
      <c r="AE274" s="226">
        <v>2717.464609573397</v>
      </c>
    </row>
    <row r="275" spans="2:31" hidden="1" x14ac:dyDescent="0.2">
      <c r="B275" s="225">
        <v>248000</v>
      </c>
      <c r="C275" s="230">
        <v>10974.756859664794</v>
      </c>
      <c r="D275" s="231">
        <v>7527.7966070069624</v>
      </c>
      <c r="E275" s="232">
        <v>5807.2470990199135</v>
      </c>
      <c r="F275" s="226">
        <v>4771.5052951244843</v>
      </c>
      <c r="G275" s="226">
        <v>4086.703301821567</v>
      </c>
      <c r="H275" s="226">
        <v>3599.1904869195428</v>
      </c>
      <c r="I275" s="226">
        <v>3234.9772267550643</v>
      </c>
      <c r="J275" s="226">
        <v>2952.957364626423</v>
      </c>
      <c r="K275" s="226">
        <v>2728.4664905838154</v>
      </c>
      <c r="M275" s="230">
        <v>10980.339983117787</v>
      </c>
      <c r="N275" s="231">
        <v>7533.4086796511401</v>
      </c>
      <c r="O275" s="232">
        <v>5812.9237353179815</v>
      </c>
      <c r="P275" s="226">
        <v>4771.5052951244843</v>
      </c>
      <c r="Q275" s="226">
        <v>4086.703301821567</v>
      </c>
      <c r="R275" s="226">
        <v>3599.1904869195428</v>
      </c>
      <c r="S275" s="226">
        <v>3234.9772267550643</v>
      </c>
      <c r="T275" s="226">
        <v>2952.957364626423</v>
      </c>
      <c r="U275" s="226">
        <v>2728.4664905838154</v>
      </c>
      <c r="W275" s="230">
        <v>10962.479987811603</v>
      </c>
      <c r="X275" s="231">
        <v>7515.4590402838257</v>
      </c>
      <c r="Y275" s="232">
        <v>5794.7704656623073</v>
      </c>
      <c r="Z275" s="226">
        <v>4771.5052951244843</v>
      </c>
      <c r="AA275" s="226">
        <v>4086.703301821567</v>
      </c>
      <c r="AB275" s="226">
        <v>3599.1904869195428</v>
      </c>
      <c r="AC275" s="226">
        <v>3234.9772267550643</v>
      </c>
      <c r="AD275" s="226">
        <v>2952.957364626423</v>
      </c>
      <c r="AE275" s="226">
        <v>2728.4664905838154</v>
      </c>
    </row>
    <row r="276" spans="2:31" hidden="1" x14ac:dyDescent="0.2">
      <c r="B276" s="225">
        <v>249000</v>
      </c>
      <c r="C276" s="230">
        <v>11019.009911518282</v>
      </c>
      <c r="D276" s="231">
        <v>7558.1506255836039</v>
      </c>
      <c r="E276" s="232">
        <v>5830.6634179675748</v>
      </c>
      <c r="F276" s="226">
        <v>4790.7452358306318</v>
      </c>
      <c r="G276" s="226">
        <v>4103.1819441676216</v>
      </c>
      <c r="H276" s="226">
        <v>3613.7033517861541</v>
      </c>
      <c r="I276" s="226">
        <v>3248.0214897661731</v>
      </c>
      <c r="J276" s="226">
        <v>2964.8644507741101</v>
      </c>
      <c r="K276" s="226">
        <v>2739.4683715942342</v>
      </c>
      <c r="M276" s="230">
        <v>11024.615547565843</v>
      </c>
      <c r="N276" s="231">
        <v>7563.7853275529578</v>
      </c>
      <c r="O276" s="232">
        <v>5836.3629439281349</v>
      </c>
      <c r="P276" s="226">
        <v>4790.7452358306318</v>
      </c>
      <c r="Q276" s="226">
        <v>4103.1819441676216</v>
      </c>
      <c r="R276" s="226">
        <v>3613.7033517861541</v>
      </c>
      <c r="S276" s="226">
        <v>3248.0214897661731</v>
      </c>
      <c r="T276" s="226">
        <v>2964.8644507741101</v>
      </c>
      <c r="U276" s="226">
        <v>2739.4683715942342</v>
      </c>
      <c r="W276" s="230">
        <v>11006.683536149552</v>
      </c>
      <c r="X276" s="231">
        <v>7545.76331060755</v>
      </c>
      <c r="Y276" s="232">
        <v>5818.1364756044941</v>
      </c>
      <c r="Z276" s="226">
        <v>4790.7452358306318</v>
      </c>
      <c r="AA276" s="226">
        <v>4103.1819441676216</v>
      </c>
      <c r="AB276" s="226">
        <v>3613.7033517861541</v>
      </c>
      <c r="AC276" s="226">
        <v>3248.0214897661731</v>
      </c>
      <c r="AD276" s="226">
        <v>2964.8644507741101</v>
      </c>
      <c r="AE276" s="226">
        <v>2739.4683715942342</v>
      </c>
    </row>
    <row r="277" spans="2:31" ht="13.5" thickBot="1" x14ac:dyDescent="0.25">
      <c r="B277" s="225">
        <v>250000</v>
      </c>
      <c r="C277" s="233">
        <v>0</v>
      </c>
      <c r="D277" s="234">
        <v>0</v>
      </c>
      <c r="E277" s="235">
        <v>0</v>
      </c>
      <c r="F277" s="226">
        <v>0</v>
      </c>
      <c r="G277" s="226">
        <v>0</v>
      </c>
      <c r="H277" s="226">
        <v>0</v>
      </c>
      <c r="I277" s="226">
        <v>0</v>
      </c>
      <c r="J277" s="226">
        <v>0</v>
      </c>
      <c r="K277" s="226">
        <v>0</v>
      </c>
      <c r="M277" s="233">
        <v>0</v>
      </c>
      <c r="N277" s="234">
        <v>0</v>
      </c>
      <c r="O277" s="235">
        <v>0</v>
      </c>
      <c r="P277" s="226">
        <v>0</v>
      </c>
      <c r="Q277" s="226">
        <v>0</v>
      </c>
      <c r="R277" s="226">
        <v>0</v>
      </c>
      <c r="S277" s="226">
        <v>0</v>
      </c>
      <c r="T277" s="226">
        <v>0</v>
      </c>
      <c r="U277" s="226">
        <v>0</v>
      </c>
      <c r="W277" s="233">
        <v>11050.8870844875</v>
      </c>
      <c r="X277" s="234">
        <v>7576.0675809312752</v>
      </c>
      <c r="Y277" s="235">
        <v>5841.5024855466809</v>
      </c>
      <c r="Z277" s="226">
        <v>4809.9851765367785</v>
      </c>
      <c r="AA277" s="226">
        <v>4119.6605865136771</v>
      </c>
      <c r="AB277" s="226">
        <v>3628.2162166527651</v>
      </c>
      <c r="AC277" s="226">
        <v>3261.0657527772828</v>
      </c>
      <c r="AD277" s="226">
        <v>2976.7715369217972</v>
      </c>
      <c r="AE277" s="226">
        <v>2750.4702526046526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90" zoomScaleNormal="90" workbookViewId="0">
      <selection activeCell="D29" sqref="D29"/>
    </sheetView>
  </sheetViews>
  <sheetFormatPr defaultRowHeight="12.75" x14ac:dyDescent="0.2"/>
  <cols>
    <col min="1" max="1" width="55.140625" bestFit="1" customWidth="1"/>
    <col min="2" max="2" width="28.42578125" bestFit="1" customWidth="1"/>
    <col min="4" max="4" width="21.7109375" customWidth="1"/>
  </cols>
  <sheetData>
    <row r="1" spans="1:4" s="68" customFormat="1" ht="22.5" x14ac:dyDescent="0.25">
      <c r="A1" s="509" t="s">
        <v>100</v>
      </c>
      <c r="B1" s="510"/>
      <c r="C1" s="66"/>
      <c r="D1" s="67"/>
    </row>
    <row r="2" spans="1:4" s="68" customFormat="1" ht="23.25" thickBot="1" x14ac:dyDescent="0.5">
      <c r="A2" s="511" t="s">
        <v>101</v>
      </c>
      <c r="B2" s="512"/>
      <c r="C2" s="69"/>
      <c r="D2" s="70"/>
    </row>
    <row r="3" spans="1:4" s="68" customFormat="1" ht="22.5" x14ac:dyDescent="0.45">
      <c r="A3" s="71" t="s">
        <v>102</v>
      </c>
      <c r="B3" s="72">
        <v>10</v>
      </c>
      <c r="C3" s="69"/>
      <c r="D3" s="70"/>
    </row>
    <row r="4" spans="1:4" ht="22.5" hidden="1" x14ac:dyDescent="0.45">
      <c r="A4" s="73" t="s">
        <v>28</v>
      </c>
      <c r="B4" s="74">
        <f>B3*12</f>
        <v>120</v>
      </c>
      <c r="C4" s="69"/>
      <c r="D4" s="70"/>
    </row>
    <row r="5" spans="1:4" ht="22.5" x14ac:dyDescent="0.45">
      <c r="A5" s="73" t="s">
        <v>103</v>
      </c>
      <c r="B5" s="75">
        <v>2.5600000000000001E-2</v>
      </c>
      <c r="C5" s="69"/>
      <c r="D5" s="70"/>
    </row>
    <row r="6" spans="1:4" ht="22.5" x14ac:dyDescent="0.45">
      <c r="A6" s="73" t="s">
        <v>26</v>
      </c>
      <c r="B6" s="75" t="e">
        <f>#REF!</f>
        <v>#REF!</v>
      </c>
      <c r="C6" s="69"/>
      <c r="D6" s="70"/>
    </row>
    <row r="7" spans="1:4" ht="23.25" thickBot="1" x14ac:dyDescent="0.5">
      <c r="A7" s="73" t="s">
        <v>25</v>
      </c>
      <c r="B7" s="76" t="e">
        <f>B5+B6</f>
        <v>#REF!</v>
      </c>
      <c r="C7" s="69"/>
      <c r="D7" s="70"/>
    </row>
    <row r="8" spans="1:4" ht="23.25" hidden="1" thickBot="1" x14ac:dyDescent="0.5">
      <c r="A8" s="73" t="s">
        <v>24</v>
      </c>
      <c r="B8" s="77">
        <v>12</v>
      </c>
      <c r="C8" s="69"/>
      <c r="D8" s="70"/>
    </row>
    <row r="9" spans="1:4" ht="23.25" hidden="1" thickBot="1" x14ac:dyDescent="0.5">
      <c r="A9" s="78" t="s">
        <v>23</v>
      </c>
      <c r="B9" s="79" t="e">
        <f>B7/B8</f>
        <v>#REF!</v>
      </c>
      <c r="C9" s="69"/>
      <c r="D9" s="70"/>
    </row>
    <row r="10" spans="1:4" ht="23.25" hidden="1" thickBot="1" x14ac:dyDescent="0.5">
      <c r="A10" s="80" t="s">
        <v>104</v>
      </c>
      <c r="B10" s="81" t="s">
        <v>105</v>
      </c>
      <c r="C10" s="69"/>
      <c r="D10" s="70"/>
    </row>
    <row r="11" spans="1:4" ht="23.25" hidden="1" thickBot="1" x14ac:dyDescent="0.5">
      <c r="A11" s="82">
        <v>10000</v>
      </c>
      <c r="B11" s="83" t="e">
        <f>PMT($B9,$B4,A11*(-1))</f>
        <v>#REF!</v>
      </c>
      <c r="C11" s="69"/>
      <c r="D11" s="70"/>
    </row>
    <row r="12" spans="1:4" ht="23.25" hidden="1" thickBot="1" x14ac:dyDescent="0.5">
      <c r="A12" s="84" t="s">
        <v>106</v>
      </c>
      <c r="B12" s="85" t="e">
        <f>ROUNDUP(B11,2)</f>
        <v>#REF!</v>
      </c>
      <c r="C12" s="69"/>
      <c r="D12" s="70"/>
    </row>
    <row r="13" spans="1:4" ht="23.25" hidden="1" thickBot="1" x14ac:dyDescent="0.5">
      <c r="A13" s="84" t="s">
        <v>107</v>
      </c>
      <c r="B13" s="86" t="e">
        <f>B12*B4</f>
        <v>#REF!</v>
      </c>
      <c r="C13" s="69"/>
      <c r="D13" s="70"/>
    </row>
    <row r="14" spans="1:4" ht="23.25" hidden="1" thickBot="1" x14ac:dyDescent="0.5">
      <c r="A14" s="84" t="s">
        <v>108</v>
      </c>
      <c r="B14" s="86" t="e">
        <f>B13-A11</f>
        <v>#REF!</v>
      </c>
      <c r="C14" s="69"/>
      <c r="D14" s="70"/>
    </row>
    <row r="15" spans="1:4" ht="23.25" hidden="1" thickBot="1" x14ac:dyDescent="0.5">
      <c r="A15" s="84" t="s">
        <v>109</v>
      </c>
      <c r="B15" s="87" t="e">
        <f>B14/B16</f>
        <v>#REF!</v>
      </c>
      <c r="C15" s="69"/>
      <c r="D15" s="70"/>
    </row>
    <row r="16" spans="1:4" ht="23.25" hidden="1" thickBot="1" x14ac:dyDescent="0.5">
      <c r="A16" s="88" t="s">
        <v>110</v>
      </c>
      <c r="B16" s="89">
        <f>A11*B3</f>
        <v>100000</v>
      </c>
      <c r="C16" s="69"/>
      <c r="D16" s="70"/>
    </row>
    <row r="17" spans="1:4" ht="23.25" thickBot="1" x14ac:dyDescent="0.5">
      <c r="A17" s="90" t="s">
        <v>111</v>
      </c>
      <c r="B17" s="91" t="e">
        <f>B15</f>
        <v>#REF!</v>
      </c>
      <c r="C17" s="69"/>
      <c r="D17" s="70"/>
    </row>
    <row r="18" spans="1:4" s="68" customFormat="1" ht="25.5" hidden="1" thickBot="1" x14ac:dyDescent="0.55000000000000004">
      <c r="A18" s="92" t="s">
        <v>112</v>
      </c>
      <c r="B18" s="93" t="e">
        <f>POWER(1+B9,12)-1</f>
        <v>#REF!</v>
      </c>
      <c r="C18" s="69"/>
      <c r="D18" s="70"/>
    </row>
    <row r="19" spans="1:4" ht="16.5" thickBot="1" x14ac:dyDescent="0.35">
      <c r="A19" s="94" t="s">
        <v>113</v>
      </c>
      <c r="B19" s="95"/>
      <c r="C19" s="95"/>
      <c r="D19" s="96"/>
    </row>
    <row r="20" spans="1:4" ht="15" x14ac:dyDescent="0.25">
      <c r="A20" s="68"/>
      <c r="B20" s="68"/>
      <c r="C20" s="68"/>
      <c r="D20" s="68"/>
    </row>
  </sheetData>
  <sheetProtection password="C45A" sheet="1" objects="1" scenarios="1"/>
  <protectedRanges>
    <protectedRange sqref="B3" name="Range1"/>
    <protectedRange sqref="B5" name="Range2"/>
    <protectedRange sqref="B6" name="Range3"/>
  </protectedRanges>
  <mergeCells count="2">
    <mergeCell ref="A1:B1"/>
    <mergeCell ref="A2:B2"/>
  </mergeCells>
  <hyperlinks>
    <hyperlink ref="A17" r:id="rId1" display="SOD@fixed Rate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19"/>
  <sheetViews>
    <sheetView showGridLines="0" view="pageBreakPreview" topLeftCell="A17" zoomScale="70" zoomScaleNormal="100" zoomScaleSheetLayoutView="70" workbookViewId="0">
      <selection activeCell="H28" sqref="H28"/>
    </sheetView>
  </sheetViews>
  <sheetFormatPr defaultColWidth="9.140625" defaultRowHeight="15" x14ac:dyDescent="0.25"/>
  <cols>
    <col min="1" max="1" width="3.140625" style="23" customWidth="1"/>
    <col min="2" max="2" width="1.5703125" style="23" customWidth="1"/>
    <col min="3" max="3" width="24.140625" style="23" customWidth="1"/>
    <col min="4" max="4" width="3" style="23" hidden="1" customWidth="1"/>
    <col min="5" max="5" width="15.85546875" style="23" customWidth="1"/>
    <col min="6" max="6" width="11.5703125" style="23" customWidth="1"/>
    <col min="7" max="7" width="13.85546875" style="23" customWidth="1"/>
    <col min="8" max="9" width="14.42578125" style="23" customWidth="1"/>
    <col min="10" max="10" width="15.42578125" style="23" customWidth="1"/>
    <col min="11" max="11" width="16.140625" style="23" customWidth="1"/>
    <col min="12" max="12" width="15.5703125" style="23" customWidth="1"/>
    <col min="13" max="13" width="16.85546875" style="23" customWidth="1"/>
    <col min="14" max="16" width="10.5703125" style="23" hidden="1" customWidth="1"/>
    <col min="17" max="17" width="4.42578125" style="23" hidden="1" customWidth="1"/>
    <col min="18" max="18" width="2" style="23" hidden="1" customWidth="1"/>
    <col min="19" max="19" width="1.42578125" style="23" customWidth="1"/>
    <col min="20" max="20" width="3.140625" style="23" customWidth="1"/>
    <col min="21" max="22" width="9.140625" style="23" hidden="1" customWidth="1"/>
    <col min="23" max="23" width="23.140625" style="23" hidden="1" customWidth="1"/>
    <col min="24" max="24" width="7.28515625" style="23" hidden="1" customWidth="1"/>
    <col min="25" max="25" width="29.5703125" style="23" hidden="1" customWidth="1"/>
    <col min="26" max="26" width="7.7109375" style="23" hidden="1" customWidth="1"/>
    <col min="27" max="27" width="17.28515625" style="23" hidden="1" customWidth="1"/>
    <col min="28" max="28" width="4.42578125" style="23" hidden="1" customWidth="1"/>
    <col min="29" max="29" width="9.140625" style="23" hidden="1" customWidth="1"/>
    <col min="30" max="16384" width="9.140625" style="23"/>
  </cols>
  <sheetData>
    <row r="1" spans="2:29" ht="15.75" hidden="1" thickBot="1" x14ac:dyDescent="0.3"/>
    <row r="2" spans="2:29" ht="34.5" hidden="1" thickBot="1" x14ac:dyDescent="0.3">
      <c r="C2" s="484" t="s">
        <v>30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</row>
    <row r="3" spans="2:29" ht="15.75" hidden="1" thickBot="1" x14ac:dyDescent="0.3"/>
    <row r="4" spans="2:29" ht="29.25" hidden="1" thickBot="1" x14ac:dyDescent="0.5">
      <c r="C4" s="485" t="s">
        <v>29</v>
      </c>
      <c r="D4" s="485"/>
      <c r="E4" s="485"/>
      <c r="F4" s="485"/>
      <c r="G4" s="485"/>
    </row>
    <row r="5" spans="2:29" ht="15.75" hidden="1" thickBot="1" x14ac:dyDescent="0.3"/>
    <row r="6" spans="2:29" ht="15.75" hidden="1" thickBot="1" x14ac:dyDescent="0.3">
      <c r="C6" s="26" t="s">
        <v>28</v>
      </c>
      <c r="D6" s="26">
        <v>12</v>
      </c>
      <c r="E6" s="26">
        <f t="shared" ref="E6:R6" si="0">12*E29</f>
        <v>24</v>
      </c>
      <c r="F6" s="26">
        <f t="shared" si="0"/>
        <v>36</v>
      </c>
      <c r="G6" s="26">
        <f t="shared" si="0"/>
        <v>48</v>
      </c>
      <c r="H6" s="26">
        <f t="shared" si="0"/>
        <v>60</v>
      </c>
      <c r="I6" s="26">
        <f t="shared" si="0"/>
        <v>72</v>
      </c>
      <c r="J6" s="26">
        <f t="shared" si="0"/>
        <v>84</v>
      </c>
      <c r="K6" s="26">
        <f t="shared" si="0"/>
        <v>96</v>
      </c>
      <c r="L6" s="26">
        <f t="shared" si="0"/>
        <v>108</v>
      </c>
      <c r="M6" s="26">
        <f t="shared" si="0"/>
        <v>120</v>
      </c>
      <c r="N6" s="26">
        <f t="shared" si="0"/>
        <v>132</v>
      </c>
      <c r="O6" s="26">
        <f t="shared" si="0"/>
        <v>144</v>
      </c>
      <c r="P6" s="26">
        <f t="shared" si="0"/>
        <v>156</v>
      </c>
      <c r="Q6" s="26">
        <f t="shared" si="0"/>
        <v>168</v>
      </c>
      <c r="R6" s="26">
        <f t="shared" si="0"/>
        <v>180</v>
      </c>
    </row>
    <row r="7" spans="2:29" ht="21.75" hidden="1" thickBot="1" x14ac:dyDescent="0.4">
      <c r="C7" s="30" t="s">
        <v>27</v>
      </c>
      <c r="D7" s="31">
        <v>3.8100000000000002E-2</v>
      </c>
      <c r="E7" s="31">
        <v>2.81E-2</v>
      </c>
      <c r="F7" s="31">
        <v>2.81E-2</v>
      </c>
      <c r="G7" s="31">
        <v>2.81E-2</v>
      </c>
      <c r="H7" s="31">
        <v>2.81E-2</v>
      </c>
      <c r="I7" s="31">
        <v>2.81E-2</v>
      </c>
      <c r="J7" s="31">
        <v>2.81E-2</v>
      </c>
      <c r="K7" s="31">
        <v>2.81E-2</v>
      </c>
      <c r="L7" s="31">
        <v>2.81E-2</v>
      </c>
      <c r="M7" s="31">
        <v>2.81E-2</v>
      </c>
      <c r="N7" s="31">
        <v>3.8100000000000002E-2</v>
      </c>
      <c r="O7" s="31">
        <v>3.8100000000000002E-2</v>
      </c>
      <c r="P7" s="31">
        <v>3.8100000000000002E-2</v>
      </c>
      <c r="Q7" s="31">
        <v>3.8100000000000002E-2</v>
      </c>
      <c r="R7" s="31">
        <v>3.8100000000000002E-2</v>
      </c>
    </row>
    <row r="8" spans="2:29" ht="21.75" hidden="1" thickBot="1" x14ac:dyDescent="0.4">
      <c r="C8" s="52" t="s">
        <v>26</v>
      </c>
      <c r="D8" s="31">
        <v>2.18E-2</v>
      </c>
      <c r="E8" s="50">
        <f>VLOOKUP(V8,$C$281:$H$302,6,0)</f>
        <v>1.9599999999999999E-2</v>
      </c>
      <c r="F8" s="50">
        <f>E8</f>
        <v>1.9599999999999999E-2</v>
      </c>
      <c r="G8" s="50">
        <f>E8</f>
        <v>1.9599999999999999E-2</v>
      </c>
      <c r="H8" s="51">
        <f>VLOOKUP(V8,$C$281:$I$302,7,0)</f>
        <v>1.9599999999999999E-2</v>
      </c>
      <c r="I8" s="51">
        <f>H8</f>
        <v>1.9599999999999999E-2</v>
      </c>
      <c r="J8" s="51">
        <f>H8</f>
        <v>1.9599999999999999E-2</v>
      </c>
      <c r="K8" s="51">
        <f>H8</f>
        <v>1.9599999999999999E-2</v>
      </c>
      <c r="L8" s="51">
        <f>H8</f>
        <v>1.9599999999999999E-2</v>
      </c>
      <c r="M8" s="51">
        <f>H8</f>
        <v>1.9599999999999999E-2</v>
      </c>
      <c r="N8" s="31">
        <v>2.4899999999999999E-2</v>
      </c>
      <c r="O8" s="31">
        <v>2.4899999999999999E-2</v>
      </c>
      <c r="P8" s="31">
        <v>2.4899999999999999E-2</v>
      </c>
      <c r="Q8" s="31">
        <v>2.4899999999999999E-2</v>
      </c>
      <c r="R8" s="31">
        <v>2.4899999999999999E-2</v>
      </c>
      <c r="V8" s="56" t="str">
        <f>V19&amp;V23&amp;V21</f>
        <v>P1T1WT</v>
      </c>
    </row>
    <row r="9" spans="2:29" ht="21.75" hidden="1" thickBot="1" x14ac:dyDescent="0.4">
      <c r="C9" s="30" t="s">
        <v>25</v>
      </c>
      <c r="D9" s="29">
        <f t="shared" ref="D9:R9" si="1">D7+D8</f>
        <v>5.9900000000000002E-2</v>
      </c>
      <c r="E9" s="29">
        <f>E7+E8</f>
        <v>4.7699999999999999E-2</v>
      </c>
      <c r="F9" s="29">
        <f t="shared" si="1"/>
        <v>4.7699999999999999E-2</v>
      </c>
      <c r="G9" s="29">
        <f t="shared" si="1"/>
        <v>4.7699999999999999E-2</v>
      </c>
      <c r="H9" s="28">
        <f t="shared" si="1"/>
        <v>4.7699999999999999E-2</v>
      </c>
      <c r="I9" s="28">
        <f t="shared" si="1"/>
        <v>4.7699999999999999E-2</v>
      </c>
      <c r="J9" s="28">
        <f t="shared" si="1"/>
        <v>4.7699999999999999E-2</v>
      </c>
      <c r="K9" s="28">
        <f t="shared" si="1"/>
        <v>4.7699999999999999E-2</v>
      </c>
      <c r="L9" s="28">
        <f t="shared" si="1"/>
        <v>4.7699999999999999E-2</v>
      </c>
      <c r="M9" s="28">
        <f t="shared" si="1"/>
        <v>4.7699999999999999E-2</v>
      </c>
      <c r="N9" s="27">
        <f t="shared" si="1"/>
        <v>6.3E-2</v>
      </c>
      <c r="O9" s="27">
        <f t="shared" si="1"/>
        <v>6.3E-2</v>
      </c>
      <c r="P9" s="27">
        <f t="shared" si="1"/>
        <v>6.3E-2</v>
      </c>
      <c r="Q9" s="27">
        <f t="shared" si="1"/>
        <v>6.3E-2</v>
      </c>
      <c r="R9" s="27">
        <f t="shared" si="1"/>
        <v>6.3E-2</v>
      </c>
    </row>
    <row r="10" spans="2:29" ht="15.75" hidden="1" thickBot="1" x14ac:dyDescent="0.3">
      <c r="C10" s="26" t="s">
        <v>24</v>
      </c>
      <c r="D10" s="26">
        <v>12</v>
      </c>
      <c r="E10" s="26">
        <v>12</v>
      </c>
      <c r="F10" s="26">
        <v>12</v>
      </c>
      <c r="G10" s="26">
        <v>12</v>
      </c>
      <c r="H10" s="26">
        <v>12</v>
      </c>
      <c r="I10" s="26">
        <v>12</v>
      </c>
      <c r="J10" s="26">
        <v>12</v>
      </c>
      <c r="K10" s="26">
        <v>12</v>
      </c>
      <c r="L10" s="26">
        <v>12</v>
      </c>
      <c r="M10" s="26">
        <v>12</v>
      </c>
      <c r="N10" s="26">
        <v>12</v>
      </c>
      <c r="O10" s="26">
        <v>12</v>
      </c>
      <c r="P10" s="26">
        <v>12</v>
      </c>
      <c r="Q10" s="26">
        <v>12</v>
      </c>
      <c r="R10" s="26">
        <v>12</v>
      </c>
    </row>
    <row r="11" spans="2:29" ht="30.75" hidden="1" thickBot="1" x14ac:dyDescent="0.3">
      <c r="C11" s="25" t="s">
        <v>23</v>
      </c>
      <c r="D11" s="24">
        <f t="shared" ref="D11:R11" si="2">D9/D10</f>
        <v>4.9916666666666668E-3</v>
      </c>
      <c r="E11" s="24">
        <f>E9/E10</f>
        <v>3.9750000000000002E-3</v>
      </c>
      <c r="F11" s="24">
        <f t="shared" si="2"/>
        <v>3.9750000000000002E-3</v>
      </c>
      <c r="G11" s="24">
        <f t="shared" si="2"/>
        <v>3.9750000000000002E-3</v>
      </c>
      <c r="H11" s="24">
        <f t="shared" si="2"/>
        <v>3.9750000000000002E-3</v>
      </c>
      <c r="I11" s="24">
        <f t="shared" si="2"/>
        <v>3.9750000000000002E-3</v>
      </c>
      <c r="J11" s="24">
        <f t="shared" si="2"/>
        <v>3.9750000000000002E-3</v>
      </c>
      <c r="K11" s="24">
        <f t="shared" si="2"/>
        <v>3.9750000000000002E-3</v>
      </c>
      <c r="L11" s="24">
        <f>L9/L10</f>
        <v>3.9750000000000002E-3</v>
      </c>
      <c r="M11" s="24">
        <f t="shared" si="2"/>
        <v>3.9750000000000002E-3</v>
      </c>
      <c r="N11" s="24">
        <f t="shared" si="2"/>
        <v>5.2500000000000003E-3</v>
      </c>
      <c r="O11" s="24">
        <f t="shared" si="2"/>
        <v>5.2500000000000003E-3</v>
      </c>
      <c r="P11" s="24">
        <f t="shared" si="2"/>
        <v>5.2500000000000003E-3</v>
      </c>
      <c r="Q11" s="24">
        <f t="shared" si="2"/>
        <v>5.2500000000000003E-3</v>
      </c>
      <c r="R11" s="24">
        <f t="shared" si="2"/>
        <v>5.2500000000000003E-3</v>
      </c>
    </row>
    <row r="12" spans="2:29" ht="15.75" hidden="1" thickBot="1" x14ac:dyDescent="0.3">
      <c r="C12" s="2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2:29" ht="15.75" x14ac:dyDescent="0.25">
      <c r="B13" s="164"/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7"/>
    </row>
    <row r="14" spans="2:29" ht="21" customHeight="1" x14ac:dyDescent="0.25">
      <c r="B14" s="168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169"/>
      <c r="O14" s="169"/>
      <c r="P14" s="169"/>
      <c r="Q14" s="169"/>
      <c r="R14" s="169"/>
      <c r="S14" s="170"/>
      <c r="W14" s="1"/>
      <c r="X14" s="1"/>
      <c r="Y14" s="1"/>
      <c r="Z14" s="1"/>
      <c r="AA14" s="1"/>
      <c r="AB14" s="35"/>
      <c r="AC14" s="36"/>
    </row>
    <row r="15" spans="2:29" ht="29.25" customHeight="1" x14ac:dyDescent="0.25">
      <c r="B15" s="168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169"/>
      <c r="O15" s="169"/>
      <c r="P15" s="169"/>
      <c r="Q15" s="169"/>
      <c r="R15" s="169"/>
      <c r="S15" s="170"/>
      <c r="W15" s="38"/>
      <c r="X15" s="38"/>
      <c r="Y15" s="38"/>
      <c r="Z15" s="38"/>
      <c r="AA15" s="38"/>
      <c r="AB15" s="37"/>
      <c r="AC15" s="37"/>
    </row>
    <row r="16" spans="2:29" ht="15.75" x14ac:dyDescent="0.25">
      <c r="B16" s="168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169"/>
      <c r="O16" s="169"/>
      <c r="P16" s="169"/>
      <c r="Q16" s="169"/>
      <c r="R16" s="169"/>
      <c r="S16" s="170"/>
      <c r="W16" s="38"/>
      <c r="X16" s="38"/>
      <c r="Y16" s="38"/>
      <c r="Z16" s="38"/>
      <c r="AA16" s="38"/>
      <c r="AB16" s="37"/>
      <c r="AC16" s="37"/>
    </row>
    <row r="17" spans="2:29" ht="15.75" x14ac:dyDescent="0.25">
      <c r="B17" s="168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169"/>
      <c r="O17" s="169"/>
      <c r="P17" s="169"/>
      <c r="Q17" s="169"/>
      <c r="R17" s="169"/>
      <c r="S17" s="170"/>
      <c r="W17" s="38"/>
      <c r="X17" s="38"/>
      <c r="Y17" s="38"/>
      <c r="Z17" s="38"/>
      <c r="AA17" s="38"/>
      <c r="AB17" s="34"/>
      <c r="AC17" s="34"/>
    </row>
    <row r="18" spans="2:29" ht="19.5" thickBot="1" x14ac:dyDescent="0.35">
      <c r="B18" s="168"/>
      <c r="C18" s="32" t="s">
        <v>10</v>
      </c>
      <c r="D18" s="279"/>
      <c r="E18" s="279"/>
      <c r="F18" s="279"/>
      <c r="G18" s="279"/>
      <c r="H18" s="279"/>
      <c r="I18" s="279"/>
      <c r="J18" s="483" t="s">
        <v>121</v>
      </c>
      <c r="K18" s="483"/>
      <c r="L18" s="483"/>
      <c r="M18" s="483"/>
      <c r="N18" s="169"/>
      <c r="O18" s="169"/>
      <c r="P18" s="169"/>
      <c r="Q18" s="169"/>
      <c r="R18" s="169"/>
      <c r="S18" s="170"/>
      <c r="W18" s="38"/>
      <c r="X18" s="38"/>
      <c r="Y18" s="38"/>
      <c r="Z18" s="38"/>
      <c r="AA18" s="38"/>
      <c r="AB18" s="34"/>
      <c r="AC18" s="34"/>
    </row>
    <row r="19" spans="2:29" ht="19.5" thickBot="1" x14ac:dyDescent="0.3">
      <c r="B19" s="168"/>
      <c r="C19" s="210">
        <v>1</v>
      </c>
      <c r="D19" s="211"/>
      <c r="E19" s="212" t="s">
        <v>5</v>
      </c>
      <c r="F19" s="212"/>
      <c r="G19" s="212"/>
      <c r="H19" s="212"/>
      <c r="I19" s="211"/>
      <c r="J19" s="468" t="s">
        <v>37</v>
      </c>
      <c r="K19" s="469"/>
      <c r="L19" s="469"/>
      <c r="M19" s="470"/>
      <c r="N19" s="169"/>
      <c r="O19" s="169"/>
      <c r="P19" s="169"/>
      <c r="Q19" s="169"/>
      <c r="R19" s="169"/>
      <c r="S19" s="170"/>
      <c r="V19" s="56" t="str">
        <f>VLOOKUP(J19,$W$19:$X$21,2,0)</f>
        <v>P1</v>
      </c>
      <c r="W19" s="48" t="s">
        <v>37</v>
      </c>
      <c r="X19" s="54" t="s">
        <v>84</v>
      </c>
      <c r="Y19" s="48" t="s">
        <v>39</v>
      </c>
      <c r="Z19" s="54" t="s">
        <v>87</v>
      </c>
      <c r="AA19" s="49" t="s">
        <v>95</v>
      </c>
      <c r="AB19" s="55" t="s">
        <v>89</v>
      </c>
      <c r="AC19" s="34"/>
    </row>
    <row r="20" spans="2:29" ht="16.5" thickBot="1" x14ac:dyDescent="0.3">
      <c r="B20" s="168"/>
      <c r="C20" s="213"/>
      <c r="D20" s="214"/>
      <c r="E20" s="214"/>
      <c r="F20" s="214"/>
      <c r="G20" s="214"/>
      <c r="H20" s="214"/>
      <c r="I20" s="215"/>
      <c r="J20" s="208"/>
      <c r="K20" s="209"/>
      <c r="L20" s="209"/>
      <c r="M20" s="209"/>
      <c r="N20" s="169"/>
      <c r="O20" s="169"/>
      <c r="P20" s="169"/>
      <c r="Q20" s="169"/>
      <c r="R20" s="169"/>
      <c r="S20" s="170"/>
      <c r="V20" s="56"/>
      <c r="W20" s="48" t="s">
        <v>38</v>
      </c>
      <c r="X20" s="54" t="s">
        <v>85</v>
      </c>
      <c r="Y20" s="48" t="s">
        <v>40</v>
      </c>
      <c r="Z20" s="54" t="s">
        <v>88</v>
      </c>
      <c r="AA20" s="49" t="s">
        <v>94</v>
      </c>
      <c r="AB20" s="55" t="s">
        <v>90</v>
      </c>
      <c r="AC20" s="34"/>
    </row>
    <row r="21" spans="2:29" ht="23.25" customHeight="1" thickBot="1" x14ac:dyDescent="0.3">
      <c r="B21" s="168"/>
      <c r="C21" s="216">
        <v>2</v>
      </c>
      <c r="D21" s="211"/>
      <c r="E21" s="212" t="s">
        <v>92</v>
      </c>
      <c r="F21" s="211"/>
      <c r="G21" s="211"/>
      <c r="H21" s="211"/>
      <c r="I21" s="211"/>
      <c r="J21" s="471" t="s">
        <v>95</v>
      </c>
      <c r="K21" s="472"/>
      <c r="L21" s="472"/>
      <c r="M21" s="473"/>
      <c r="N21" s="169"/>
      <c r="O21" s="169"/>
      <c r="P21" s="169"/>
      <c r="Q21" s="169"/>
      <c r="R21" s="169"/>
      <c r="S21" s="170"/>
      <c r="V21" s="56" t="str">
        <f>VLOOKUP(J21,$AA$19:$AB$20,2,0)</f>
        <v>WT</v>
      </c>
      <c r="W21" s="48" t="s">
        <v>44</v>
      </c>
      <c r="X21" s="54" t="s">
        <v>86</v>
      </c>
      <c r="Y21" s="48"/>
      <c r="Z21" s="48"/>
      <c r="AA21" s="53"/>
      <c r="AB21" s="53"/>
      <c r="AC21" s="34"/>
    </row>
    <row r="22" spans="2:29" ht="16.5" thickBot="1" x14ac:dyDescent="0.3">
      <c r="B22" s="168"/>
      <c r="C22" s="213"/>
      <c r="D22" s="214"/>
      <c r="E22" s="214"/>
      <c r="F22" s="214"/>
      <c r="G22" s="214"/>
      <c r="H22" s="214"/>
      <c r="I22" s="215"/>
      <c r="J22" s="208"/>
      <c r="K22" s="209"/>
      <c r="L22" s="209"/>
      <c r="M22" s="209"/>
      <c r="N22" s="169"/>
      <c r="O22" s="169"/>
      <c r="P22" s="169"/>
      <c r="Q22" s="169"/>
      <c r="R22" s="169"/>
      <c r="S22" s="170"/>
      <c r="V22" s="56"/>
      <c r="W22" s="41"/>
      <c r="X22" s="41"/>
      <c r="Y22" s="41"/>
      <c r="Z22" s="41"/>
      <c r="AA22" s="38"/>
      <c r="AB22" s="34"/>
      <c r="AC22" s="34"/>
    </row>
    <row r="23" spans="2:29" ht="19.5" thickBot="1" x14ac:dyDescent="0.3">
      <c r="B23" s="168"/>
      <c r="C23" s="217">
        <v>3</v>
      </c>
      <c r="D23" s="211"/>
      <c r="E23" s="212" t="s">
        <v>7</v>
      </c>
      <c r="F23" s="211"/>
      <c r="G23" s="211"/>
      <c r="H23" s="211"/>
      <c r="I23" s="211"/>
      <c r="J23" s="474" t="s">
        <v>39</v>
      </c>
      <c r="K23" s="475"/>
      <c r="L23" s="475"/>
      <c r="M23" s="476"/>
      <c r="N23" s="169"/>
      <c r="O23" s="169"/>
      <c r="P23" s="169"/>
      <c r="Q23" s="169"/>
      <c r="R23" s="169"/>
      <c r="S23" s="170"/>
      <c r="V23" s="56" t="str">
        <f>VLOOKUP(J23,$Y$19:$Z$20,2,0)</f>
        <v>T1</v>
      </c>
      <c r="W23" s="41"/>
      <c r="X23" s="41"/>
      <c r="Y23" s="41"/>
      <c r="Z23" s="41"/>
      <c r="AA23" s="38"/>
      <c r="AB23" s="34"/>
      <c r="AC23" s="34"/>
    </row>
    <row r="24" spans="2:29" ht="15.75" hidden="1" x14ac:dyDescent="0.25">
      <c r="B24" s="168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  <c r="O24" s="173"/>
      <c r="P24" s="173"/>
      <c r="Q24" s="173"/>
      <c r="R24" s="173"/>
      <c r="S24" s="170"/>
      <c r="W24" s="41"/>
      <c r="X24" s="41"/>
      <c r="Y24" s="38"/>
      <c r="Z24" s="38"/>
      <c r="AA24" s="38"/>
      <c r="AB24" s="34"/>
      <c r="AC24" s="34"/>
    </row>
    <row r="25" spans="2:29" ht="16.5" thickBot="1" x14ac:dyDescent="0.3">
      <c r="B25" s="168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0"/>
      <c r="W25" s="41"/>
      <c r="X25" s="41"/>
      <c r="Y25" s="38"/>
      <c r="Z25" s="38"/>
      <c r="AA25" s="38"/>
      <c r="AB25" s="34"/>
      <c r="AC25" s="34"/>
    </row>
    <row r="26" spans="2:29" ht="22.5" customHeight="1" thickBot="1" x14ac:dyDescent="0.3">
      <c r="B26" s="168"/>
      <c r="C26" s="477" t="s">
        <v>126</v>
      </c>
      <c r="D26" s="478"/>
      <c r="E26" s="478"/>
      <c r="F26" s="478"/>
      <c r="G26" s="478"/>
      <c r="H26" s="478"/>
      <c r="I26" s="478"/>
      <c r="J26" s="478"/>
      <c r="K26" s="478"/>
      <c r="L26" s="478"/>
      <c r="M26" s="479"/>
      <c r="N26" s="314"/>
      <c r="O26" s="312"/>
      <c r="P26" s="312"/>
      <c r="Q26" s="312"/>
      <c r="R26" s="313"/>
      <c r="S26" s="170"/>
      <c r="W26" s="41"/>
      <c r="X26" s="41"/>
      <c r="Y26" s="38"/>
      <c r="Z26" s="38"/>
      <c r="AA26" s="38"/>
      <c r="AB26" s="34"/>
      <c r="AC26" s="34"/>
    </row>
    <row r="27" spans="2:29" ht="32.25" customHeight="1" thickBot="1" x14ac:dyDescent="0.3">
      <c r="B27" s="168"/>
      <c r="C27" s="315" t="s">
        <v>22</v>
      </c>
      <c r="D27" s="223" t="s">
        <v>21</v>
      </c>
      <c r="E27" s="280" t="s">
        <v>43</v>
      </c>
      <c r="F27" s="281">
        <f>G8</f>
        <v>1.9599999999999999E-2</v>
      </c>
      <c r="G27" s="282">
        <f>G9</f>
        <v>4.7699999999999999E-2</v>
      </c>
      <c r="H27" s="283" t="s">
        <v>125</v>
      </c>
      <c r="I27" s="284">
        <f>M8</f>
        <v>1.9599999999999999E-2</v>
      </c>
      <c r="J27" s="285">
        <f>M9</f>
        <v>4.7699999999999999E-2</v>
      </c>
      <c r="K27" s="282"/>
      <c r="L27" s="282"/>
      <c r="M27" s="300"/>
      <c r="N27" s="480" t="s">
        <v>20</v>
      </c>
      <c r="O27" s="481"/>
      <c r="P27" s="481"/>
      <c r="Q27" s="481"/>
      <c r="R27" s="482"/>
      <c r="S27" s="170"/>
      <c r="U27" s="180"/>
      <c r="W27" s="40"/>
      <c r="X27" s="40"/>
      <c r="Y27" s="38"/>
      <c r="Z27" s="38"/>
      <c r="AA27" s="38"/>
      <c r="AB27" s="34"/>
      <c r="AC27" s="34"/>
    </row>
    <row r="28" spans="2:29" ht="42" customHeight="1" thickBot="1" x14ac:dyDescent="0.3">
      <c r="B28" s="168"/>
      <c r="C28" s="302" t="s">
        <v>19</v>
      </c>
      <c r="D28" s="199"/>
      <c r="E28" s="286">
        <f>'2'!B17</f>
        <v>3.0555999999999948E-2</v>
      </c>
      <c r="F28" s="287">
        <f>'3'!B17</f>
        <v>3.0434666666666634E-2</v>
      </c>
      <c r="G28" s="288">
        <f>'4'!B17</f>
        <v>3.4472000000000023E-2</v>
      </c>
      <c r="H28" s="288">
        <f>'5'!B17</f>
        <v>3.4683999999999979E-2</v>
      </c>
      <c r="I28" s="288">
        <f>'6'!B17</f>
        <v>3.4945333333333321E-2</v>
      </c>
      <c r="J28" s="288">
        <f>'7'!B17</f>
        <v>3.5222857142857125E-2</v>
      </c>
      <c r="K28" s="288">
        <f>'8'!B17</f>
        <v>3.5523999999999979E-2</v>
      </c>
      <c r="L28" s="288">
        <f>'9'!B17</f>
        <v>3.5828888888888896E-2</v>
      </c>
      <c r="M28" s="289">
        <f>'10'!B17</f>
        <v>3.6139999999999999E-2</v>
      </c>
      <c r="N28" s="184"/>
      <c r="O28" s="184"/>
      <c r="P28" s="184"/>
      <c r="Q28" s="184"/>
      <c r="R28" s="303"/>
      <c r="S28" s="170"/>
      <c r="W28" s="41"/>
      <c r="X28" s="41"/>
    </row>
    <row r="29" spans="2:29" ht="63.75" thickBot="1" x14ac:dyDescent="0.3">
      <c r="B29" s="168"/>
      <c r="C29" s="304" t="s">
        <v>18</v>
      </c>
      <c r="D29" s="305">
        <v>1</v>
      </c>
      <c r="E29" s="306">
        <v>2</v>
      </c>
      <c r="F29" s="307">
        <v>3</v>
      </c>
      <c r="G29" s="307">
        <v>4</v>
      </c>
      <c r="H29" s="307">
        <v>5</v>
      </c>
      <c r="I29" s="307">
        <v>6</v>
      </c>
      <c r="J29" s="307">
        <v>7</v>
      </c>
      <c r="K29" s="307">
        <v>8</v>
      </c>
      <c r="L29" s="307">
        <v>9</v>
      </c>
      <c r="M29" s="308">
        <v>10</v>
      </c>
      <c r="N29" s="309">
        <v>11</v>
      </c>
      <c r="O29" s="310">
        <v>12</v>
      </c>
      <c r="P29" s="310">
        <v>13</v>
      </c>
      <c r="Q29" s="310">
        <v>14</v>
      </c>
      <c r="R29" s="311">
        <v>15</v>
      </c>
      <c r="S29" s="170"/>
      <c r="W29" s="41"/>
      <c r="X29" s="41"/>
    </row>
    <row r="30" spans="2:29" ht="15.75" x14ac:dyDescent="0.25">
      <c r="B30" s="168"/>
      <c r="C30" s="290">
        <v>10000</v>
      </c>
      <c r="D30" s="291">
        <f t="shared" ref="D30:D93" si="3">PMT($D$11,$D$6,C30*(-1))</f>
        <v>860.61833450848383</v>
      </c>
      <c r="E30" s="292">
        <f>PMT($E$11,$E$6,C30*(-1))</f>
        <v>437.6845825662337</v>
      </c>
      <c r="F30" s="293">
        <f t="shared" ref="F30:F93" si="4">PMT($F$11,$F$6,C30*(-1))</f>
        <v>298.67741446662563</v>
      </c>
      <c r="G30" s="293">
        <f t="shared" ref="G30:G93" si="5">PMT($G$11,$G$6,C30*(-1))</f>
        <v>229.25251335733759</v>
      </c>
      <c r="H30" s="293">
        <f t="shared" ref="H30:H93" si="6">PMT($H$11,$H$6,C30*(-1))</f>
        <v>187.66041932898355</v>
      </c>
      <c r="I30" s="293">
        <f t="shared" ref="I30:I93" si="7">PMT($I$11,$I$6,C30*(-1))</f>
        <v>159.98462223351237</v>
      </c>
      <c r="J30" s="293">
        <f t="shared" ref="J30:J93" si="8">PMT($J$11,$J$6,C30*(-1))</f>
        <v>140.26088343033268</v>
      </c>
      <c r="K30" s="293">
        <f>PMT($K$11,$K$6,C30*(-1))</f>
        <v>125.50706625061372</v>
      </c>
      <c r="L30" s="293">
        <f t="shared" ref="L30:L93" si="9">PMT($L$11,$L$6,C30*(-1))</f>
        <v>114.06641284296512</v>
      </c>
      <c r="M30" s="294">
        <f t="shared" ref="M30:M93" si="10">PMT($M$11,$M$6,C30*(-1))</f>
        <v>104.94485493307282</v>
      </c>
      <c r="N30" s="185">
        <f t="shared" ref="N30:N93" si="11">PMT($N$11,$N$6,C30*(-1))</f>
        <v>105.20640292392871</v>
      </c>
      <c r="O30" s="186">
        <f t="shared" ref="O30:O93" si="12">PMT($O$11,$O$6,C30*(-1))</f>
        <v>99.144583005061193</v>
      </c>
      <c r="P30" s="186">
        <f t="shared" ref="P30:P93" si="13">PMT($P$11,$P$6,C30*(-1))</f>
        <v>94.05531613857822</v>
      </c>
      <c r="Q30" s="186">
        <f t="shared" ref="Q30:Q93" si="14">PMT($Q$11,$Q$6,C30*(-1))</f>
        <v>89.729837856519467</v>
      </c>
      <c r="R30" s="187">
        <f t="shared" ref="R30:R93" si="15">PMT($R$11,$R$6,C30*(-1))</f>
        <v>86.015031666523598</v>
      </c>
      <c r="S30" s="170"/>
      <c r="W30" s="41"/>
      <c r="X30" s="41"/>
    </row>
    <row r="31" spans="2:29" ht="15.75" hidden="1" x14ac:dyDescent="0.25">
      <c r="B31" s="168"/>
      <c r="C31" s="195">
        <v>11000</v>
      </c>
      <c r="D31" s="204">
        <f t="shared" si="3"/>
        <v>946.68016795933227</v>
      </c>
      <c r="E31" s="205">
        <f t="shared" ref="E31:E94" si="16">PMT($E$11,$E$6,C31*(-1))</f>
        <v>481.45304082285708</v>
      </c>
      <c r="F31" s="206">
        <f t="shared" si="4"/>
        <v>328.54515591328823</v>
      </c>
      <c r="G31" s="206">
        <f t="shared" si="5"/>
        <v>252.17776469307137</v>
      </c>
      <c r="H31" s="206">
        <f t="shared" si="6"/>
        <v>206.42646126188188</v>
      </c>
      <c r="I31" s="206">
        <f t="shared" si="7"/>
        <v>175.98308445686359</v>
      </c>
      <c r="J31" s="206">
        <f t="shared" si="8"/>
        <v>154.28697177336596</v>
      </c>
      <c r="K31" s="206">
        <f t="shared" ref="K31:K94" si="17">PMT($K$11,$K$6,C31*(-1))</f>
        <v>138.05777287567508</v>
      </c>
      <c r="L31" s="206">
        <f>PMT($L$11,$L$6,C31*(-1))</f>
        <v>125.47305412726163</v>
      </c>
      <c r="M31" s="207">
        <f t="shared" si="10"/>
        <v>115.43934042638008</v>
      </c>
      <c r="N31" s="189">
        <f t="shared" si="11"/>
        <v>115.72704321632159</v>
      </c>
      <c r="O31" s="190">
        <f t="shared" si="12"/>
        <v>109.05904130556732</v>
      </c>
      <c r="P31" s="190">
        <f t="shared" si="13"/>
        <v>103.46084775243604</v>
      </c>
      <c r="Q31" s="190">
        <f t="shared" si="14"/>
        <v>98.702821642171401</v>
      </c>
      <c r="R31" s="191">
        <f t="shared" si="15"/>
        <v>94.616534833175947</v>
      </c>
      <c r="S31" s="170"/>
      <c r="W31" s="41"/>
      <c r="X31" s="41"/>
      <c r="Y31" s="38"/>
      <c r="Z31" s="38"/>
      <c r="AA31" s="38"/>
      <c r="AB31" s="34"/>
      <c r="AC31" s="34"/>
    </row>
    <row r="32" spans="2:29" ht="15.75" hidden="1" x14ac:dyDescent="0.25">
      <c r="B32" s="168"/>
      <c r="C32" s="195">
        <v>12000</v>
      </c>
      <c r="D32" s="204">
        <f t="shared" si="3"/>
        <v>1032.7420014101806</v>
      </c>
      <c r="E32" s="205">
        <f t="shared" si="16"/>
        <v>525.2214990794804</v>
      </c>
      <c r="F32" s="206">
        <f t="shared" si="4"/>
        <v>358.41289735995082</v>
      </c>
      <c r="G32" s="206">
        <f t="shared" si="5"/>
        <v>275.10301602880514</v>
      </c>
      <c r="H32" s="206">
        <f t="shared" si="6"/>
        <v>225.19250319478024</v>
      </c>
      <c r="I32" s="206">
        <f t="shared" si="7"/>
        <v>191.98154668021482</v>
      </c>
      <c r="J32" s="206">
        <f t="shared" si="8"/>
        <v>168.31306011639924</v>
      </c>
      <c r="K32" s="206">
        <f t="shared" si="17"/>
        <v>150.60847950073645</v>
      </c>
      <c r="L32" s="206">
        <f t="shared" si="9"/>
        <v>136.87969541155812</v>
      </c>
      <c r="M32" s="207">
        <f t="shared" si="10"/>
        <v>125.93382591968737</v>
      </c>
      <c r="N32" s="189">
        <f t="shared" si="11"/>
        <v>126.24768350871446</v>
      </c>
      <c r="O32" s="190">
        <f t="shared" si="12"/>
        <v>118.97349960607343</v>
      </c>
      <c r="P32" s="190">
        <f t="shared" si="13"/>
        <v>112.86637936629386</v>
      </c>
      <c r="Q32" s="190">
        <f t="shared" si="14"/>
        <v>107.67580542782336</v>
      </c>
      <c r="R32" s="191">
        <f t="shared" si="15"/>
        <v>103.21803799982831</v>
      </c>
      <c r="S32" s="170"/>
      <c r="W32" s="41"/>
      <c r="X32" s="41"/>
      <c r="Y32" s="38"/>
      <c r="Z32" s="38"/>
      <c r="AA32" s="38"/>
      <c r="AB32" s="34"/>
      <c r="AC32" s="34"/>
    </row>
    <row r="33" spans="2:24" ht="15.75" hidden="1" x14ac:dyDescent="0.25">
      <c r="B33" s="168"/>
      <c r="C33" s="195">
        <v>13000</v>
      </c>
      <c r="D33" s="204">
        <f t="shared" si="3"/>
        <v>1118.8038348610291</v>
      </c>
      <c r="E33" s="205">
        <f t="shared" si="16"/>
        <v>568.98995733610388</v>
      </c>
      <c r="F33" s="206">
        <f t="shared" si="4"/>
        <v>388.28063880661335</v>
      </c>
      <c r="G33" s="206">
        <f t="shared" si="5"/>
        <v>298.02826736453886</v>
      </c>
      <c r="H33" s="206">
        <f t="shared" si="6"/>
        <v>243.9585451276786</v>
      </c>
      <c r="I33" s="206">
        <f t="shared" si="7"/>
        <v>207.98000890356604</v>
      </c>
      <c r="J33" s="206">
        <f t="shared" si="8"/>
        <v>182.33914845943249</v>
      </c>
      <c r="K33" s="206">
        <f t="shared" si="17"/>
        <v>163.15918612579782</v>
      </c>
      <c r="L33" s="206">
        <f t="shared" si="9"/>
        <v>148.28633669585466</v>
      </c>
      <c r="M33" s="207">
        <f t="shared" si="10"/>
        <v>136.42831141299465</v>
      </c>
      <c r="N33" s="189">
        <f t="shared" si="11"/>
        <v>136.76832380110733</v>
      </c>
      <c r="O33" s="190">
        <f t="shared" si="12"/>
        <v>128.88795790657954</v>
      </c>
      <c r="P33" s="190">
        <f t="shared" si="13"/>
        <v>122.27191098015167</v>
      </c>
      <c r="Q33" s="190">
        <f t="shared" si="14"/>
        <v>116.64878921347531</v>
      </c>
      <c r="R33" s="191">
        <f t="shared" si="15"/>
        <v>111.81954116648068</v>
      </c>
      <c r="S33" s="170"/>
      <c r="W33" s="41"/>
      <c r="X33" s="41"/>
    </row>
    <row r="34" spans="2:24" ht="15.75" hidden="1" x14ac:dyDescent="0.25">
      <c r="B34" s="168"/>
      <c r="C34" s="195">
        <v>14000</v>
      </c>
      <c r="D34" s="204">
        <f t="shared" si="3"/>
        <v>1204.8656683118775</v>
      </c>
      <c r="E34" s="205">
        <f t="shared" si="16"/>
        <v>612.75841559272715</v>
      </c>
      <c r="F34" s="206">
        <f t="shared" si="4"/>
        <v>418.14838025327595</v>
      </c>
      <c r="G34" s="206">
        <f t="shared" si="5"/>
        <v>320.95351870027264</v>
      </c>
      <c r="H34" s="206">
        <f t="shared" si="6"/>
        <v>262.72458706057694</v>
      </c>
      <c r="I34" s="206">
        <f t="shared" si="7"/>
        <v>223.9784711269173</v>
      </c>
      <c r="J34" s="206">
        <f t="shared" si="8"/>
        <v>196.36523680246577</v>
      </c>
      <c r="K34" s="206">
        <f t="shared" si="17"/>
        <v>175.70989275085921</v>
      </c>
      <c r="L34" s="206">
        <f t="shared" si="9"/>
        <v>159.69297798015117</v>
      </c>
      <c r="M34" s="207">
        <f t="shared" si="10"/>
        <v>146.92279690630193</v>
      </c>
      <c r="N34" s="189">
        <f t="shared" si="11"/>
        <v>147.2889640935002</v>
      </c>
      <c r="O34" s="190">
        <f t="shared" si="12"/>
        <v>138.80241620708566</v>
      </c>
      <c r="P34" s="190">
        <f t="shared" si="13"/>
        <v>131.67744259400951</v>
      </c>
      <c r="Q34" s="190">
        <f t="shared" si="14"/>
        <v>125.62177299912724</v>
      </c>
      <c r="R34" s="191">
        <f t="shared" si="15"/>
        <v>120.42104433313304</v>
      </c>
      <c r="S34" s="170"/>
      <c r="W34" s="41"/>
      <c r="X34" s="41"/>
    </row>
    <row r="35" spans="2:24" ht="15.75" hidden="1" x14ac:dyDescent="0.25">
      <c r="B35" s="168"/>
      <c r="C35" s="188">
        <v>15000</v>
      </c>
      <c r="D35" s="200">
        <f t="shared" si="3"/>
        <v>1290.9275017627258</v>
      </c>
      <c r="E35" s="201">
        <f t="shared" si="16"/>
        <v>656.52687384935052</v>
      </c>
      <c r="F35" s="202">
        <f t="shared" si="4"/>
        <v>448.01612169993848</v>
      </c>
      <c r="G35" s="202">
        <f t="shared" si="5"/>
        <v>343.87877003600636</v>
      </c>
      <c r="H35" s="202">
        <f t="shared" si="6"/>
        <v>281.4906289934753</v>
      </c>
      <c r="I35" s="202">
        <f t="shared" si="7"/>
        <v>239.97693335026852</v>
      </c>
      <c r="J35" s="202">
        <f t="shared" si="8"/>
        <v>210.39132514549902</v>
      </c>
      <c r="K35" s="202">
        <f t="shared" si="17"/>
        <v>188.26059937592055</v>
      </c>
      <c r="L35" s="202">
        <f t="shared" si="9"/>
        <v>171.09961926444768</v>
      </c>
      <c r="M35" s="203">
        <f t="shared" si="10"/>
        <v>157.41728239960921</v>
      </c>
      <c r="N35" s="192">
        <f t="shared" si="11"/>
        <v>157.80960438589307</v>
      </c>
      <c r="O35" s="193">
        <f t="shared" si="12"/>
        <v>148.7168745075918</v>
      </c>
      <c r="P35" s="193">
        <f t="shared" si="13"/>
        <v>141.08297420786732</v>
      </c>
      <c r="Q35" s="193">
        <f t="shared" si="14"/>
        <v>134.59475678477918</v>
      </c>
      <c r="R35" s="194">
        <f t="shared" si="15"/>
        <v>129.02254749978539</v>
      </c>
      <c r="S35" s="170"/>
      <c r="W35" s="40"/>
      <c r="X35" s="40"/>
    </row>
    <row r="36" spans="2:24" ht="15.75" hidden="1" x14ac:dyDescent="0.25">
      <c r="B36" s="168"/>
      <c r="C36" s="195">
        <v>16000</v>
      </c>
      <c r="D36" s="204">
        <f t="shared" si="3"/>
        <v>1376.9893352135741</v>
      </c>
      <c r="E36" s="205">
        <f t="shared" si="16"/>
        <v>700.2953321059739</v>
      </c>
      <c r="F36" s="206">
        <f t="shared" si="4"/>
        <v>477.88386314660107</v>
      </c>
      <c r="G36" s="206">
        <f t="shared" si="5"/>
        <v>366.80402137174013</v>
      </c>
      <c r="H36" s="206">
        <f t="shared" si="6"/>
        <v>300.25667092637366</v>
      </c>
      <c r="I36" s="206">
        <f t="shared" si="7"/>
        <v>255.97539557361975</v>
      </c>
      <c r="J36" s="206">
        <f t="shared" si="8"/>
        <v>224.4174134885323</v>
      </c>
      <c r="K36" s="206">
        <f t="shared" si="17"/>
        <v>200.81130600098194</v>
      </c>
      <c r="L36" s="206">
        <f t="shared" si="9"/>
        <v>182.50626054874419</v>
      </c>
      <c r="M36" s="207">
        <f t="shared" si="10"/>
        <v>167.91176789291649</v>
      </c>
      <c r="N36" s="189">
        <f t="shared" si="11"/>
        <v>168.33024467828596</v>
      </c>
      <c r="O36" s="190">
        <f t="shared" si="12"/>
        <v>158.63133280809791</v>
      </c>
      <c r="P36" s="190">
        <f t="shared" si="13"/>
        <v>150.48850582172514</v>
      </c>
      <c r="Q36" s="190">
        <f t="shared" si="14"/>
        <v>143.56774057043114</v>
      </c>
      <c r="R36" s="191">
        <f t="shared" si="15"/>
        <v>137.62405066643777</v>
      </c>
      <c r="S36" s="170"/>
    </row>
    <row r="37" spans="2:24" ht="15.75" hidden="1" x14ac:dyDescent="0.25">
      <c r="B37" s="168"/>
      <c r="C37" s="195">
        <v>17000</v>
      </c>
      <c r="D37" s="204">
        <f t="shared" si="3"/>
        <v>1463.0511686644227</v>
      </c>
      <c r="E37" s="205">
        <f t="shared" si="16"/>
        <v>744.06379036259716</v>
      </c>
      <c r="F37" s="206">
        <f t="shared" si="4"/>
        <v>507.75160459326361</v>
      </c>
      <c r="G37" s="206">
        <f t="shared" si="5"/>
        <v>389.72927270747391</v>
      </c>
      <c r="H37" s="206">
        <f t="shared" si="6"/>
        <v>319.02271285927202</v>
      </c>
      <c r="I37" s="206">
        <f t="shared" si="7"/>
        <v>271.973857796971</v>
      </c>
      <c r="J37" s="206">
        <f t="shared" si="8"/>
        <v>238.44350183156558</v>
      </c>
      <c r="K37" s="206">
        <f t="shared" si="17"/>
        <v>213.36201262604331</v>
      </c>
      <c r="L37" s="206">
        <f t="shared" si="9"/>
        <v>193.91290183304071</v>
      </c>
      <c r="M37" s="207">
        <f t="shared" si="10"/>
        <v>178.40625338622377</v>
      </c>
      <c r="N37" s="189">
        <f t="shared" si="11"/>
        <v>178.85088497067881</v>
      </c>
      <c r="O37" s="190">
        <f t="shared" si="12"/>
        <v>168.54579110860402</v>
      </c>
      <c r="P37" s="190">
        <f t="shared" si="13"/>
        <v>159.89403743558296</v>
      </c>
      <c r="Q37" s="190">
        <f t="shared" si="14"/>
        <v>152.5407243560831</v>
      </c>
      <c r="R37" s="191">
        <f t="shared" si="15"/>
        <v>146.22555383309012</v>
      </c>
      <c r="S37" s="170"/>
    </row>
    <row r="38" spans="2:24" ht="15.75" hidden="1" x14ac:dyDescent="0.25">
      <c r="B38" s="168"/>
      <c r="C38" s="195">
        <v>18000</v>
      </c>
      <c r="D38" s="204">
        <f t="shared" si="3"/>
        <v>1549.1130021152708</v>
      </c>
      <c r="E38" s="205">
        <f t="shared" si="16"/>
        <v>787.83224861922065</v>
      </c>
      <c r="F38" s="206">
        <f t="shared" si="4"/>
        <v>537.6193460399262</v>
      </c>
      <c r="G38" s="206">
        <f t="shared" si="5"/>
        <v>412.65452404320769</v>
      </c>
      <c r="H38" s="206">
        <f t="shared" si="6"/>
        <v>337.78875479217038</v>
      </c>
      <c r="I38" s="206">
        <f t="shared" si="7"/>
        <v>287.97232002032223</v>
      </c>
      <c r="J38" s="206">
        <f t="shared" si="8"/>
        <v>252.46959017459886</v>
      </c>
      <c r="K38" s="206">
        <f t="shared" si="17"/>
        <v>225.91271925110468</v>
      </c>
      <c r="L38" s="206">
        <f t="shared" si="9"/>
        <v>205.31954311733722</v>
      </c>
      <c r="M38" s="207">
        <f t="shared" si="10"/>
        <v>188.90073887953105</v>
      </c>
      <c r="N38" s="189">
        <f t="shared" si="11"/>
        <v>189.37152526307167</v>
      </c>
      <c r="O38" s="190">
        <f t="shared" si="12"/>
        <v>178.46024940911016</v>
      </c>
      <c r="P38" s="190">
        <f t="shared" si="13"/>
        <v>169.29956904944078</v>
      </c>
      <c r="Q38" s="190">
        <f t="shared" si="14"/>
        <v>161.51370814173504</v>
      </c>
      <c r="R38" s="191">
        <f t="shared" si="15"/>
        <v>154.82705699974247</v>
      </c>
      <c r="S38" s="170"/>
    </row>
    <row r="39" spans="2:24" ht="15.75" hidden="1" x14ac:dyDescent="0.25">
      <c r="B39" s="168"/>
      <c r="C39" s="195">
        <v>19000</v>
      </c>
      <c r="D39" s="204">
        <f t="shared" si="3"/>
        <v>1635.1748355661193</v>
      </c>
      <c r="E39" s="205">
        <f t="shared" si="16"/>
        <v>831.60070687584403</v>
      </c>
      <c r="F39" s="206">
        <f t="shared" si="4"/>
        <v>567.48708748658873</v>
      </c>
      <c r="G39" s="206">
        <f t="shared" si="5"/>
        <v>435.57977537894141</v>
      </c>
      <c r="H39" s="206">
        <f t="shared" si="6"/>
        <v>356.55479672506868</v>
      </c>
      <c r="I39" s="206">
        <f t="shared" si="7"/>
        <v>303.97078224367351</v>
      </c>
      <c r="J39" s="206">
        <f t="shared" si="8"/>
        <v>266.49567851763214</v>
      </c>
      <c r="K39" s="206">
        <f t="shared" si="17"/>
        <v>238.46342587616604</v>
      </c>
      <c r="L39" s="206">
        <f t="shared" si="9"/>
        <v>216.72618440163373</v>
      </c>
      <c r="M39" s="207">
        <f t="shared" si="10"/>
        <v>199.39522437283833</v>
      </c>
      <c r="N39" s="189">
        <f t="shared" si="11"/>
        <v>199.89216555546457</v>
      </c>
      <c r="O39" s="190">
        <f t="shared" si="12"/>
        <v>188.37470770961627</v>
      </c>
      <c r="P39" s="190">
        <f t="shared" si="13"/>
        <v>178.70510066329862</v>
      </c>
      <c r="Q39" s="190">
        <f t="shared" si="14"/>
        <v>170.48669192738697</v>
      </c>
      <c r="R39" s="191">
        <f t="shared" si="15"/>
        <v>163.42856016639482</v>
      </c>
      <c r="S39" s="170"/>
    </row>
    <row r="40" spans="2:24" ht="15.75" x14ac:dyDescent="0.25">
      <c r="B40" s="168"/>
      <c r="C40" s="188">
        <v>20000</v>
      </c>
      <c r="D40" s="200">
        <f t="shared" si="3"/>
        <v>1721.2366690169677</v>
      </c>
      <c r="E40" s="201">
        <f t="shared" si="16"/>
        <v>875.3691651324674</v>
      </c>
      <c r="F40" s="202">
        <f t="shared" si="4"/>
        <v>597.35482893325127</v>
      </c>
      <c r="G40" s="202">
        <f t="shared" si="5"/>
        <v>458.50502671467518</v>
      </c>
      <c r="H40" s="202">
        <f t="shared" si="6"/>
        <v>375.3208386579671</v>
      </c>
      <c r="I40" s="202">
        <f t="shared" si="7"/>
        <v>319.96924446702474</v>
      </c>
      <c r="J40" s="202">
        <f t="shared" si="8"/>
        <v>280.52176686066537</v>
      </c>
      <c r="K40" s="202">
        <f t="shared" si="17"/>
        <v>251.01413250122744</v>
      </c>
      <c r="L40" s="202">
        <f t="shared" si="9"/>
        <v>228.13282568593024</v>
      </c>
      <c r="M40" s="203">
        <f t="shared" si="10"/>
        <v>209.88970986614564</v>
      </c>
      <c r="N40" s="192">
        <f t="shared" si="11"/>
        <v>210.41280584785741</v>
      </c>
      <c r="O40" s="193">
        <f t="shared" si="12"/>
        <v>198.28916601012239</v>
      </c>
      <c r="P40" s="193">
        <f t="shared" si="13"/>
        <v>188.11063227715644</v>
      </c>
      <c r="Q40" s="193">
        <f t="shared" si="14"/>
        <v>179.45967571303893</v>
      </c>
      <c r="R40" s="194">
        <f t="shared" si="15"/>
        <v>172.0300633330472</v>
      </c>
      <c r="S40" s="170"/>
    </row>
    <row r="41" spans="2:24" ht="15.75" hidden="1" x14ac:dyDescent="0.25">
      <c r="B41" s="168"/>
      <c r="C41" s="195">
        <v>21000</v>
      </c>
      <c r="D41" s="204">
        <f t="shared" si="3"/>
        <v>1807.298502467816</v>
      </c>
      <c r="E41" s="205">
        <f t="shared" si="16"/>
        <v>919.13762338909066</v>
      </c>
      <c r="F41" s="206">
        <f t="shared" si="4"/>
        <v>627.22257037991392</v>
      </c>
      <c r="G41" s="206">
        <f t="shared" si="5"/>
        <v>481.43027805040896</v>
      </c>
      <c r="H41" s="206">
        <f t="shared" si="6"/>
        <v>394.08688059086541</v>
      </c>
      <c r="I41" s="206">
        <f t="shared" si="7"/>
        <v>335.96770669037596</v>
      </c>
      <c r="J41" s="206">
        <f t="shared" si="8"/>
        <v>294.5478552036987</v>
      </c>
      <c r="K41" s="206">
        <f t="shared" si="17"/>
        <v>263.5648391262888</v>
      </c>
      <c r="L41" s="206">
        <f t="shared" si="9"/>
        <v>239.53946697022675</v>
      </c>
      <c r="M41" s="207">
        <f t="shared" si="10"/>
        <v>220.38419535945289</v>
      </c>
      <c r="N41" s="189">
        <f t="shared" si="11"/>
        <v>220.93344614025031</v>
      </c>
      <c r="O41" s="190">
        <f t="shared" si="12"/>
        <v>208.20362431062847</v>
      </c>
      <c r="P41" s="190">
        <f t="shared" si="13"/>
        <v>197.51616389101426</v>
      </c>
      <c r="Q41" s="190">
        <f t="shared" si="14"/>
        <v>188.43265949869087</v>
      </c>
      <c r="R41" s="191">
        <f t="shared" si="15"/>
        <v>180.63156649969955</v>
      </c>
      <c r="S41" s="170"/>
    </row>
    <row r="42" spans="2:24" ht="15.75" hidden="1" x14ac:dyDescent="0.25">
      <c r="B42" s="168"/>
      <c r="C42" s="195">
        <v>22000</v>
      </c>
      <c r="D42" s="204">
        <f t="shared" si="3"/>
        <v>1893.3603359186645</v>
      </c>
      <c r="E42" s="205">
        <f t="shared" si="16"/>
        <v>962.90608164571415</v>
      </c>
      <c r="F42" s="206">
        <f t="shared" si="4"/>
        <v>657.09031182657645</v>
      </c>
      <c r="G42" s="206">
        <f t="shared" si="5"/>
        <v>504.35552938614273</v>
      </c>
      <c r="H42" s="206">
        <f t="shared" si="6"/>
        <v>412.85292252376377</v>
      </c>
      <c r="I42" s="206">
        <f t="shared" si="7"/>
        <v>351.96616891372719</v>
      </c>
      <c r="J42" s="206">
        <f t="shared" si="8"/>
        <v>308.57394354673193</v>
      </c>
      <c r="K42" s="206">
        <f t="shared" si="17"/>
        <v>276.11554575135017</v>
      </c>
      <c r="L42" s="206">
        <f t="shared" si="9"/>
        <v>250.94610825452327</v>
      </c>
      <c r="M42" s="207">
        <f t="shared" si="10"/>
        <v>230.87868085276017</v>
      </c>
      <c r="N42" s="189">
        <f t="shared" si="11"/>
        <v>231.45408643264318</v>
      </c>
      <c r="O42" s="190">
        <f t="shared" si="12"/>
        <v>218.11808261113464</v>
      </c>
      <c r="P42" s="190">
        <f t="shared" si="13"/>
        <v>206.92169550487208</v>
      </c>
      <c r="Q42" s="190">
        <f t="shared" si="14"/>
        <v>197.4056432843428</v>
      </c>
      <c r="R42" s="191">
        <f t="shared" si="15"/>
        <v>189.23306966635189</v>
      </c>
      <c r="S42" s="170"/>
    </row>
    <row r="43" spans="2:24" ht="15.75" hidden="1" x14ac:dyDescent="0.25">
      <c r="B43" s="168"/>
      <c r="C43" s="195">
        <v>23000</v>
      </c>
      <c r="D43" s="204">
        <f t="shared" si="3"/>
        <v>1979.4221693695129</v>
      </c>
      <c r="E43" s="205">
        <f t="shared" si="16"/>
        <v>1006.6745399023375</v>
      </c>
      <c r="F43" s="206">
        <f t="shared" si="4"/>
        <v>686.9580532732391</v>
      </c>
      <c r="G43" s="206">
        <f t="shared" si="5"/>
        <v>527.28078072187645</v>
      </c>
      <c r="H43" s="206">
        <f t="shared" si="6"/>
        <v>431.61896445666213</v>
      </c>
      <c r="I43" s="206">
        <f t="shared" si="7"/>
        <v>367.96463113707841</v>
      </c>
      <c r="J43" s="206">
        <f t="shared" si="8"/>
        <v>322.60003188976521</v>
      </c>
      <c r="K43" s="206">
        <f t="shared" si="17"/>
        <v>288.66625237641153</v>
      </c>
      <c r="L43" s="206">
        <f t="shared" si="9"/>
        <v>262.35274953881981</v>
      </c>
      <c r="M43" s="207">
        <f t="shared" si="10"/>
        <v>241.37316634606745</v>
      </c>
      <c r="N43" s="189">
        <f t="shared" si="11"/>
        <v>241.97472672503602</v>
      </c>
      <c r="O43" s="190">
        <f t="shared" si="12"/>
        <v>228.03254091164075</v>
      </c>
      <c r="P43" s="190">
        <f t="shared" si="13"/>
        <v>216.32722711872992</v>
      </c>
      <c r="Q43" s="190">
        <f t="shared" si="14"/>
        <v>206.37862706999476</v>
      </c>
      <c r="R43" s="191">
        <f t="shared" si="15"/>
        <v>197.83457283300427</v>
      </c>
      <c r="S43" s="170"/>
    </row>
    <row r="44" spans="2:24" ht="15.75" hidden="1" x14ac:dyDescent="0.25">
      <c r="B44" s="168"/>
      <c r="C44" s="195">
        <v>24000</v>
      </c>
      <c r="D44" s="204">
        <f t="shared" si="3"/>
        <v>2065.4840028203612</v>
      </c>
      <c r="E44" s="205">
        <f t="shared" si="16"/>
        <v>1050.4429981589608</v>
      </c>
      <c r="F44" s="206">
        <f t="shared" si="4"/>
        <v>716.82579471990164</v>
      </c>
      <c r="G44" s="206">
        <f t="shared" si="5"/>
        <v>550.20603205761029</v>
      </c>
      <c r="H44" s="206">
        <f t="shared" si="6"/>
        <v>450.38500638956049</v>
      </c>
      <c r="I44" s="206">
        <f t="shared" si="7"/>
        <v>383.96309336042964</v>
      </c>
      <c r="J44" s="206">
        <f t="shared" si="8"/>
        <v>336.62612023279848</v>
      </c>
      <c r="K44" s="206">
        <f t="shared" si="17"/>
        <v>301.2169590014729</v>
      </c>
      <c r="L44" s="206">
        <f t="shared" si="9"/>
        <v>273.75939082311623</v>
      </c>
      <c r="M44" s="207">
        <f t="shared" si="10"/>
        <v>251.86765183937473</v>
      </c>
      <c r="N44" s="189">
        <f t="shared" si="11"/>
        <v>252.49536701742892</v>
      </c>
      <c r="O44" s="190">
        <f t="shared" si="12"/>
        <v>237.94699921214686</v>
      </c>
      <c r="P44" s="190">
        <f t="shared" si="13"/>
        <v>225.73275873258771</v>
      </c>
      <c r="Q44" s="190">
        <f t="shared" si="14"/>
        <v>215.35161085564673</v>
      </c>
      <c r="R44" s="191">
        <f t="shared" si="15"/>
        <v>206.43607599965662</v>
      </c>
      <c r="S44" s="170"/>
    </row>
    <row r="45" spans="2:24" ht="15.75" hidden="1" x14ac:dyDescent="0.25">
      <c r="B45" s="168"/>
      <c r="C45" s="188">
        <v>25000</v>
      </c>
      <c r="D45" s="200">
        <f t="shared" si="3"/>
        <v>2151.5458362712097</v>
      </c>
      <c r="E45" s="201">
        <f t="shared" si="16"/>
        <v>1094.2114564155843</v>
      </c>
      <c r="F45" s="202">
        <f t="shared" si="4"/>
        <v>746.69353616656417</v>
      </c>
      <c r="G45" s="202">
        <f t="shared" si="5"/>
        <v>573.13128339334401</v>
      </c>
      <c r="H45" s="202">
        <f t="shared" si="6"/>
        <v>469.15104832245885</v>
      </c>
      <c r="I45" s="202">
        <f t="shared" si="7"/>
        <v>399.96155558378086</v>
      </c>
      <c r="J45" s="202">
        <f t="shared" si="8"/>
        <v>350.65220857583176</v>
      </c>
      <c r="K45" s="202">
        <f t="shared" si="17"/>
        <v>313.76766562653427</v>
      </c>
      <c r="L45" s="202">
        <f t="shared" si="9"/>
        <v>285.16603210741278</v>
      </c>
      <c r="M45" s="203">
        <f t="shared" si="10"/>
        <v>262.36213733268204</v>
      </c>
      <c r="N45" s="192">
        <f t="shared" si="11"/>
        <v>263.01600730982182</v>
      </c>
      <c r="O45" s="193">
        <f t="shared" si="12"/>
        <v>247.86145751265295</v>
      </c>
      <c r="P45" s="193">
        <f t="shared" si="13"/>
        <v>235.13829034644556</v>
      </c>
      <c r="Q45" s="193">
        <f t="shared" si="14"/>
        <v>224.32459464129866</v>
      </c>
      <c r="R45" s="194">
        <f t="shared" si="15"/>
        <v>215.037579166309</v>
      </c>
      <c r="S45" s="170"/>
    </row>
    <row r="46" spans="2:24" ht="15.75" hidden="1" x14ac:dyDescent="0.25">
      <c r="B46" s="168"/>
      <c r="C46" s="195">
        <v>26000</v>
      </c>
      <c r="D46" s="204">
        <f t="shared" si="3"/>
        <v>2237.6076697220583</v>
      </c>
      <c r="E46" s="205">
        <f t="shared" si="16"/>
        <v>1137.9799146722078</v>
      </c>
      <c r="F46" s="206">
        <f t="shared" si="4"/>
        <v>776.56127761322671</v>
      </c>
      <c r="G46" s="206">
        <f t="shared" si="5"/>
        <v>596.05653472907773</v>
      </c>
      <c r="H46" s="206">
        <f t="shared" si="6"/>
        <v>487.91709025535721</v>
      </c>
      <c r="I46" s="206">
        <f t="shared" si="7"/>
        <v>415.96001780713209</v>
      </c>
      <c r="J46" s="206">
        <f t="shared" si="8"/>
        <v>364.67829691886499</v>
      </c>
      <c r="K46" s="206">
        <f t="shared" si="17"/>
        <v>326.31837225159563</v>
      </c>
      <c r="L46" s="206">
        <f t="shared" si="9"/>
        <v>296.57267339170932</v>
      </c>
      <c r="M46" s="207">
        <f t="shared" si="10"/>
        <v>272.85662282598929</v>
      </c>
      <c r="N46" s="189">
        <f t="shared" si="11"/>
        <v>273.53664760221466</v>
      </c>
      <c r="O46" s="190">
        <f t="shared" si="12"/>
        <v>257.77591581315909</v>
      </c>
      <c r="P46" s="190">
        <f t="shared" si="13"/>
        <v>244.54382196030335</v>
      </c>
      <c r="Q46" s="190">
        <f t="shared" si="14"/>
        <v>233.29757842695062</v>
      </c>
      <c r="R46" s="191">
        <f t="shared" si="15"/>
        <v>223.63908233296135</v>
      </c>
      <c r="S46" s="170"/>
    </row>
    <row r="47" spans="2:24" ht="15.75" hidden="1" x14ac:dyDescent="0.25">
      <c r="B47" s="168"/>
      <c r="C47" s="195">
        <v>27000</v>
      </c>
      <c r="D47" s="204">
        <f t="shared" si="3"/>
        <v>2323.6695031729064</v>
      </c>
      <c r="E47" s="205">
        <f t="shared" si="16"/>
        <v>1181.748372928831</v>
      </c>
      <c r="F47" s="206">
        <f t="shared" si="4"/>
        <v>806.42901905988924</v>
      </c>
      <c r="G47" s="206">
        <f t="shared" si="5"/>
        <v>618.98178606481144</v>
      </c>
      <c r="H47" s="206">
        <f t="shared" si="6"/>
        <v>506.68313218825551</v>
      </c>
      <c r="I47" s="206">
        <f t="shared" si="7"/>
        <v>431.95848003048337</v>
      </c>
      <c r="J47" s="206">
        <f t="shared" si="8"/>
        <v>378.70438526189827</v>
      </c>
      <c r="K47" s="206">
        <f t="shared" si="17"/>
        <v>338.86907887665706</v>
      </c>
      <c r="L47" s="206">
        <f t="shared" si="9"/>
        <v>307.97931467600586</v>
      </c>
      <c r="M47" s="207">
        <f t="shared" si="10"/>
        <v>283.35110831929654</v>
      </c>
      <c r="N47" s="189">
        <f t="shared" si="11"/>
        <v>284.05728789460755</v>
      </c>
      <c r="O47" s="190">
        <f t="shared" si="12"/>
        <v>267.6903741136652</v>
      </c>
      <c r="P47" s="190">
        <f t="shared" si="13"/>
        <v>253.94935357416119</v>
      </c>
      <c r="Q47" s="190">
        <f t="shared" si="14"/>
        <v>242.27056221260253</v>
      </c>
      <c r="R47" s="191">
        <f t="shared" si="15"/>
        <v>232.2405854996137</v>
      </c>
      <c r="S47" s="170"/>
    </row>
    <row r="48" spans="2:24" ht="15.75" hidden="1" x14ac:dyDescent="0.25">
      <c r="B48" s="168"/>
      <c r="C48" s="195">
        <v>28000</v>
      </c>
      <c r="D48" s="204">
        <f t="shared" si="3"/>
        <v>2409.7313366237549</v>
      </c>
      <c r="E48" s="205">
        <f t="shared" si="16"/>
        <v>1225.5168311854543</v>
      </c>
      <c r="F48" s="206">
        <f t="shared" si="4"/>
        <v>836.29676050655189</v>
      </c>
      <c r="G48" s="206">
        <f t="shared" si="5"/>
        <v>641.90703740054528</v>
      </c>
      <c r="H48" s="206">
        <f t="shared" si="6"/>
        <v>525.44917412115387</v>
      </c>
      <c r="I48" s="206">
        <f t="shared" si="7"/>
        <v>447.9569422538346</v>
      </c>
      <c r="J48" s="206">
        <f t="shared" si="8"/>
        <v>392.73047360493155</v>
      </c>
      <c r="K48" s="206">
        <f t="shared" si="17"/>
        <v>351.41978550171842</v>
      </c>
      <c r="L48" s="206">
        <f t="shared" si="9"/>
        <v>319.38595596030234</v>
      </c>
      <c r="M48" s="207">
        <f t="shared" si="10"/>
        <v>293.84559381260385</v>
      </c>
      <c r="N48" s="189">
        <f t="shared" si="11"/>
        <v>294.5779281870004</v>
      </c>
      <c r="O48" s="190">
        <f t="shared" si="12"/>
        <v>277.60483241417131</v>
      </c>
      <c r="P48" s="190">
        <f t="shared" si="13"/>
        <v>263.35488518801901</v>
      </c>
      <c r="Q48" s="190">
        <f t="shared" si="14"/>
        <v>251.24354599825449</v>
      </c>
      <c r="R48" s="191">
        <f t="shared" si="15"/>
        <v>240.84208866626608</v>
      </c>
      <c r="S48" s="170"/>
    </row>
    <row r="49" spans="2:19" ht="15.75" hidden="1" x14ac:dyDescent="0.25">
      <c r="B49" s="168"/>
      <c r="C49" s="195">
        <v>29000</v>
      </c>
      <c r="D49" s="204">
        <f t="shared" si="3"/>
        <v>2495.7931700746035</v>
      </c>
      <c r="E49" s="205">
        <f t="shared" si="16"/>
        <v>1269.2852894420778</v>
      </c>
      <c r="F49" s="206">
        <f t="shared" si="4"/>
        <v>866.16450195321443</v>
      </c>
      <c r="G49" s="206">
        <f t="shared" si="5"/>
        <v>664.83228873627911</v>
      </c>
      <c r="H49" s="206">
        <f t="shared" si="6"/>
        <v>544.21521605405223</v>
      </c>
      <c r="I49" s="206">
        <f t="shared" si="7"/>
        <v>463.95540447718582</v>
      </c>
      <c r="J49" s="206">
        <f t="shared" si="8"/>
        <v>406.75656194796483</v>
      </c>
      <c r="K49" s="206">
        <f t="shared" si="17"/>
        <v>363.97049212677973</v>
      </c>
      <c r="L49" s="206">
        <f t="shared" si="9"/>
        <v>330.79259724459882</v>
      </c>
      <c r="M49" s="207">
        <f t="shared" si="10"/>
        <v>304.34007930591116</v>
      </c>
      <c r="N49" s="189">
        <f t="shared" si="11"/>
        <v>305.09856847939329</v>
      </c>
      <c r="O49" s="190">
        <f t="shared" si="12"/>
        <v>287.51929071467742</v>
      </c>
      <c r="P49" s="190">
        <f t="shared" si="13"/>
        <v>272.76041680187683</v>
      </c>
      <c r="Q49" s="190">
        <f t="shared" si="14"/>
        <v>260.21652978390648</v>
      </c>
      <c r="R49" s="191">
        <f t="shared" si="15"/>
        <v>249.4435918329184</v>
      </c>
      <c r="S49" s="170"/>
    </row>
    <row r="50" spans="2:19" ht="15.75" x14ac:dyDescent="0.25">
      <c r="B50" s="168"/>
      <c r="C50" s="195">
        <v>30000</v>
      </c>
      <c r="D50" s="204">
        <f t="shared" si="3"/>
        <v>2581.8550035254516</v>
      </c>
      <c r="E50" s="205">
        <f t="shared" si="16"/>
        <v>1313.053747698701</v>
      </c>
      <c r="F50" s="206">
        <f t="shared" si="4"/>
        <v>896.03224339987696</v>
      </c>
      <c r="G50" s="206">
        <f t="shared" si="5"/>
        <v>687.75754007201272</v>
      </c>
      <c r="H50" s="206">
        <f t="shared" si="6"/>
        <v>562.9812579869506</v>
      </c>
      <c r="I50" s="206">
        <f t="shared" si="7"/>
        <v>479.95386670053705</v>
      </c>
      <c r="J50" s="206">
        <f t="shared" si="8"/>
        <v>420.78265029099805</v>
      </c>
      <c r="K50" s="206">
        <f t="shared" si="17"/>
        <v>376.5211987518411</v>
      </c>
      <c r="L50" s="206">
        <f t="shared" si="9"/>
        <v>342.19923852889536</v>
      </c>
      <c r="M50" s="207">
        <f t="shared" si="10"/>
        <v>314.83456479921841</v>
      </c>
      <c r="N50" s="192">
        <f t="shared" si="11"/>
        <v>315.61920877178613</v>
      </c>
      <c r="O50" s="193">
        <f t="shared" si="12"/>
        <v>297.43374901518359</v>
      </c>
      <c r="P50" s="193">
        <f t="shared" si="13"/>
        <v>282.16594841573465</v>
      </c>
      <c r="Q50" s="193">
        <f t="shared" si="14"/>
        <v>269.18951356955836</v>
      </c>
      <c r="R50" s="194">
        <f t="shared" si="15"/>
        <v>258.04509499957078</v>
      </c>
      <c r="S50" s="170"/>
    </row>
    <row r="51" spans="2:19" ht="15.75" hidden="1" x14ac:dyDescent="0.25">
      <c r="B51" s="168"/>
      <c r="C51" s="195">
        <v>31000</v>
      </c>
      <c r="D51" s="204">
        <f t="shared" si="3"/>
        <v>2667.9168369762997</v>
      </c>
      <c r="E51" s="205">
        <f t="shared" si="16"/>
        <v>1356.8222059553243</v>
      </c>
      <c r="F51" s="206">
        <f t="shared" si="4"/>
        <v>925.89998484653961</v>
      </c>
      <c r="G51" s="206">
        <f t="shared" si="5"/>
        <v>710.68279140774655</v>
      </c>
      <c r="H51" s="206">
        <f t="shared" si="6"/>
        <v>581.74729991984896</v>
      </c>
      <c r="I51" s="206">
        <f t="shared" si="7"/>
        <v>495.95232892388827</v>
      </c>
      <c r="J51" s="206">
        <f t="shared" si="8"/>
        <v>434.80873863403139</v>
      </c>
      <c r="K51" s="206">
        <f t="shared" si="17"/>
        <v>389.07190537690252</v>
      </c>
      <c r="L51" s="206">
        <f t="shared" si="9"/>
        <v>353.6058798131919</v>
      </c>
      <c r="M51" s="207">
        <f t="shared" si="10"/>
        <v>325.32905029252572</v>
      </c>
      <c r="N51" s="189">
        <f t="shared" si="11"/>
        <v>326.13984906417903</v>
      </c>
      <c r="O51" s="190">
        <f t="shared" si="12"/>
        <v>307.34820731568971</v>
      </c>
      <c r="P51" s="190">
        <f t="shared" si="13"/>
        <v>291.57148002959246</v>
      </c>
      <c r="Q51" s="190">
        <f t="shared" si="14"/>
        <v>278.16249735521035</v>
      </c>
      <c r="R51" s="191">
        <f t="shared" si="15"/>
        <v>266.64659816622316</v>
      </c>
      <c r="S51" s="170"/>
    </row>
    <row r="52" spans="2:19" ht="15.75" hidden="1" x14ac:dyDescent="0.25">
      <c r="B52" s="168"/>
      <c r="C52" s="195">
        <v>32000</v>
      </c>
      <c r="D52" s="204">
        <f t="shared" si="3"/>
        <v>2753.9786704271482</v>
      </c>
      <c r="E52" s="205">
        <f t="shared" si="16"/>
        <v>1400.5906642119478</v>
      </c>
      <c r="F52" s="206">
        <f t="shared" si="4"/>
        <v>955.76772629320214</v>
      </c>
      <c r="G52" s="206">
        <f t="shared" si="5"/>
        <v>733.60804274348027</v>
      </c>
      <c r="H52" s="206">
        <f t="shared" si="6"/>
        <v>600.51334185274732</v>
      </c>
      <c r="I52" s="206">
        <f t="shared" si="7"/>
        <v>511.9507911472395</v>
      </c>
      <c r="J52" s="206">
        <f t="shared" si="8"/>
        <v>448.83482697706461</v>
      </c>
      <c r="K52" s="206">
        <f t="shared" si="17"/>
        <v>401.62261200196389</v>
      </c>
      <c r="L52" s="206">
        <f t="shared" si="9"/>
        <v>365.01252109748839</v>
      </c>
      <c r="M52" s="207">
        <f t="shared" si="10"/>
        <v>335.82353578583297</v>
      </c>
      <c r="N52" s="189">
        <f t="shared" si="11"/>
        <v>336.66048935657193</v>
      </c>
      <c r="O52" s="190">
        <f t="shared" si="12"/>
        <v>317.26266561619582</v>
      </c>
      <c r="P52" s="190">
        <f t="shared" si="13"/>
        <v>300.97701164345028</v>
      </c>
      <c r="Q52" s="190">
        <f t="shared" si="14"/>
        <v>287.13548114086228</v>
      </c>
      <c r="R52" s="191">
        <f t="shared" si="15"/>
        <v>275.24810133287554</v>
      </c>
      <c r="S52" s="170"/>
    </row>
    <row r="53" spans="2:19" ht="15.75" hidden="1" x14ac:dyDescent="0.25">
      <c r="B53" s="168"/>
      <c r="C53" s="195">
        <v>33000</v>
      </c>
      <c r="D53" s="204">
        <f t="shared" si="3"/>
        <v>2840.0405038779968</v>
      </c>
      <c r="E53" s="205">
        <f t="shared" si="16"/>
        <v>1444.3591224685711</v>
      </c>
      <c r="F53" s="206">
        <f t="shared" si="4"/>
        <v>985.63546773986479</v>
      </c>
      <c r="G53" s="206">
        <f t="shared" si="5"/>
        <v>756.5332940792141</v>
      </c>
      <c r="H53" s="206">
        <f t="shared" si="6"/>
        <v>619.27938378564568</v>
      </c>
      <c r="I53" s="206">
        <f t="shared" si="7"/>
        <v>527.94925337059078</v>
      </c>
      <c r="J53" s="206">
        <f t="shared" si="8"/>
        <v>462.86091532009789</v>
      </c>
      <c r="K53" s="206">
        <f t="shared" si="17"/>
        <v>414.17331862702525</v>
      </c>
      <c r="L53" s="206">
        <f t="shared" si="9"/>
        <v>376.41916238178487</v>
      </c>
      <c r="M53" s="207">
        <f t="shared" si="10"/>
        <v>346.31802127914023</v>
      </c>
      <c r="N53" s="189">
        <f t="shared" si="11"/>
        <v>347.18112964896477</v>
      </c>
      <c r="O53" s="190">
        <f t="shared" si="12"/>
        <v>327.17712391670193</v>
      </c>
      <c r="P53" s="190">
        <f t="shared" si="13"/>
        <v>310.38254325730816</v>
      </c>
      <c r="Q53" s="190">
        <f t="shared" si="14"/>
        <v>296.10846492651422</v>
      </c>
      <c r="R53" s="191">
        <f t="shared" si="15"/>
        <v>283.84960449952786</v>
      </c>
      <c r="S53" s="170"/>
    </row>
    <row r="54" spans="2:19" ht="15.75" hidden="1" x14ac:dyDescent="0.25">
      <c r="B54" s="168"/>
      <c r="C54" s="195">
        <v>34000</v>
      </c>
      <c r="D54" s="204">
        <f t="shared" si="3"/>
        <v>2926.1023373288454</v>
      </c>
      <c r="E54" s="205">
        <f t="shared" si="16"/>
        <v>1488.1275807251943</v>
      </c>
      <c r="F54" s="206">
        <f t="shared" si="4"/>
        <v>1015.5032091865272</v>
      </c>
      <c r="G54" s="206">
        <f t="shared" si="5"/>
        <v>779.45854541494782</v>
      </c>
      <c r="H54" s="206">
        <f t="shared" si="6"/>
        <v>638.04542571854404</v>
      </c>
      <c r="I54" s="206">
        <f t="shared" si="7"/>
        <v>543.94771559394201</v>
      </c>
      <c r="J54" s="206">
        <f t="shared" si="8"/>
        <v>476.88700366313117</v>
      </c>
      <c r="K54" s="206">
        <f t="shared" si="17"/>
        <v>426.72402525208662</v>
      </c>
      <c r="L54" s="206">
        <f t="shared" si="9"/>
        <v>387.82580366608141</v>
      </c>
      <c r="M54" s="207">
        <f t="shared" si="10"/>
        <v>356.81250677244753</v>
      </c>
      <c r="N54" s="189">
        <f t="shared" si="11"/>
        <v>357.70176994135761</v>
      </c>
      <c r="O54" s="190">
        <f t="shared" si="12"/>
        <v>337.09158221720804</v>
      </c>
      <c r="P54" s="190">
        <f t="shared" si="13"/>
        <v>319.78807487116592</v>
      </c>
      <c r="Q54" s="190">
        <f t="shared" si="14"/>
        <v>305.08144871216621</v>
      </c>
      <c r="R54" s="191">
        <f t="shared" si="15"/>
        <v>292.45110766618023</v>
      </c>
      <c r="S54" s="170"/>
    </row>
    <row r="55" spans="2:19" ht="15.75" hidden="1" x14ac:dyDescent="0.25">
      <c r="B55" s="168"/>
      <c r="C55" s="188">
        <v>35000</v>
      </c>
      <c r="D55" s="200">
        <f t="shared" si="3"/>
        <v>3012.1641707796934</v>
      </c>
      <c r="E55" s="201">
        <f t="shared" si="16"/>
        <v>1531.896038981818</v>
      </c>
      <c r="F55" s="202">
        <f t="shared" si="4"/>
        <v>1045.37095063319</v>
      </c>
      <c r="G55" s="202">
        <f t="shared" si="5"/>
        <v>802.38379675068154</v>
      </c>
      <c r="H55" s="202">
        <f t="shared" si="6"/>
        <v>656.81146765144229</v>
      </c>
      <c r="I55" s="202">
        <f t="shared" si="7"/>
        <v>559.94617781729323</v>
      </c>
      <c r="J55" s="202">
        <f t="shared" si="8"/>
        <v>490.91309200616445</v>
      </c>
      <c r="K55" s="202">
        <f t="shared" si="17"/>
        <v>439.27473187714804</v>
      </c>
      <c r="L55" s="202">
        <f t="shared" si="9"/>
        <v>399.2324449503779</v>
      </c>
      <c r="M55" s="203">
        <f t="shared" si="10"/>
        <v>367.30699226575479</v>
      </c>
      <c r="N55" s="192">
        <f t="shared" si="11"/>
        <v>368.22241023375051</v>
      </c>
      <c r="O55" s="193">
        <f t="shared" si="12"/>
        <v>347.00604051771415</v>
      </c>
      <c r="P55" s="193">
        <f t="shared" si="13"/>
        <v>329.19360648502379</v>
      </c>
      <c r="Q55" s="193">
        <f t="shared" si="14"/>
        <v>314.05443249781808</v>
      </c>
      <c r="R55" s="194">
        <f t="shared" si="15"/>
        <v>301.05261083283261</v>
      </c>
      <c r="S55" s="170"/>
    </row>
    <row r="56" spans="2:19" ht="15.75" hidden="1" x14ac:dyDescent="0.25">
      <c r="B56" s="168"/>
      <c r="C56" s="195">
        <v>36000</v>
      </c>
      <c r="D56" s="204">
        <f t="shared" si="3"/>
        <v>3098.2260042305415</v>
      </c>
      <c r="E56" s="205">
        <f t="shared" si="16"/>
        <v>1575.6644972384413</v>
      </c>
      <c r="F56" s="206">
        <f t="shared" si="4"/>
        <v>1075.2386920798524</v>
      </c>
      <c r="G56" s="206">
        <f t="shared" si="5"/>
        <v>825.30904808641537</v>
      </c>
      <c r="H56" s="206">
        <f t="shared" si="6"/>
        <v>675.57750958434076</v>
      </c>
      <c r="I56" s="206">
        <f t="shared" si="7"/>
        <v>575.94464004064446</v>
      </c>
      <c r="J56" s="206">
        <f t="shared" si="8"/>
        <v>504.93918034919773</v>
      </c>
      <c r="K56" s="206">
        <f t="shared" si="17"/>
        <v>451.82543850220935</v>
      </c>
      <c r="L56" s="206">
        <f t="shared" si="9"/>
        <v>410.63908623467444</v>
      </c>
      <c r="M56" s="207">
        <f t="shared" si="10"/>
        <v>377.8014777590621</v>
      </c>
      <c r="N56" s="189">
        <f t="shared" si="11"/>
        <v>378.74305052614335</v>
      </c>
      <c r="O56" s="190">
        <f t="shared" si="12"/>
        <v>356.92049881822032</v>
      </c>
      <c r="P56" s="190">
        <f t="shared" si="13"/>
        <v>338.59913809888155</v>
      </c>
      <c r="Q56" s="190">
        <f t="shared" si="14"/>
        <v>323.02741628347007</v>
      </c>
      <c r="R56" s="191">
        <f t="shared" si="15"/>
        <v>309.65411399948493</v>
      </c>
      <c r="S56" s="170"/>
    </row>
    <row r="57" spans="2:19" ht="15.75" hidden="1" x14ac:dyDescent="0.25">
      <c r="B57" s="168"/>
      <c r="C57" s="195">
        <v>37000</v>
      </c>
      <c r="D57" s="204">
        <f t="shared" si="3"/>
        <v>3184.2878376813901</v>
      </c>
      <c r="E57" s="205">
        <f t="shared" si="16"/>
        <v>1619.4329554950648</v>
      </c>
      <c r="F57" s="206">
        <f t="shared" si="4"/>
        <v>1105.1064335265148</v>
      </c>
      <c r="G57" s="206">
        <f t="shared" si="5"/>
        <v>848.23429942214921</v>
      </c>
      <c r="H57" s="206">
        <f t="shared" si="6"/>
        <v>694.34355151723912</v>
      </c>
      <c r="I57" s="206">
        <f t="shared" si="7"/>
        <v>591.94310226399568</v>
      </c>
      <c r="J57" s="206">
        <f t="shared" si="8"/>
        <v>518.96526869223101</v>
      </c>
      <c r="K57" s="206">
        <f t="shared" si="17"/>
        <v>464.37614512727072</v>
      </c>
      <c r="L57" s="206">
        <f t="shared" si="9"/>
        <v>422.04572751897092</v>
      </c>
      <c r="M57" s="207">
        <f t="shared" si="10"/>
        <v>388.2959632523694</v>
      </c>
      <c r="N57" s="189">
        <f t="shared" si="11"/>
        <v>389.26369081853625</v>
      </c>
      <c r="O57" s="190">
        <f t="shared" si="12"/>
        <v>366.83495711872638</v>
      </c>
      <c r="P57" s="190">
        <f t="shared" si="13"/>
        <v>348.00466971273937</v>
      </c>
      <c r="Q57" s="190">
        <f t="shared" si="14"/>
        <v>332.00040006912201</v>
      </c>
      <c r="R57" s="191">
        <f t="shared" si="15"/>
        <v>318.25561716613731</v>
      </c>
      <c r="S57" s="170"/>
    </row>
    <row r="58" spans="2:19" ht="15.75" hidden="1" x14ac:dyDescent="0.25">
      <c r="B58" s="168"/>
      <c r="C58" s="195">
        <v>38000</v>
      </c>
      <c r="D58" s="204">
        <f t="shared" si="3"/>
        <v>3270.3496711322387</v>
      </c>
      <c r="E58" s="205">
        <f t="shared" si="16"/>
        <v>1663.2014137516881</v>
      </c>
      <c r="F58" s="206">
        <f t="shared" si="4"/>
        <v>1134.9741749731775</v>
      </c>
      <c r="G58" s="206">
        <f t="shared" si="5"/>
        <v>871.15955075788281</v>
      </c>
      <c r="H58" s="206">
        <f t="shared" si="6"/>
        <v>713.10959345013737</v>
      </c>
      <c r="I58" s="206">
        <f t="shared" si="7"/>
        <v>607.94156448734702</v>
      </c>
      <c r="J58" s="206">
        <f t="shared" si="8"/>
        <v>532.99135703526429</v>
      </c>
      <c r="K58" s="206">
        <f t="shared" si="17"/>
        <v>476.92685175233208</v>
      </c>
      <c r="L58" s="206">
        <f t="shared" si="9"/>
        <v>433.45236880326746</v>
      </c>
      <c r="M58" s="207">
        <f t="shared" si="10"/>
        <v>398.79044874567666</v>
      </c>
      <c r="N58" s="189">
        <f t="shared" si="11"/>
        <v>399.78433111092914</v>
      </c>
      <c r="O58" s="190">
        <f t="shared" si="12"/>
        <v>376.74941541923255</v>
      </c>
      <c r="P58" s="190">
        <f t="shared" si="13"/>
        <v>357.41020132659725</v>
      </c>
      <c r="Q58" s="190">
        <f t="shared" si="14"/>
        <v>340.97338385477394</v>
      </c>
      <c r="R58" s="191">
        <f t="shared" si="15"/>
        <v>326.85712033278963</v>
      </c>
      <c r="S58" s="170"/>
    </row>
    <row r="59" spans="2:19" ht="15.75" hidden="1" x14ac:dyDescent="0.25">
      <c r="B59" s="168"/>
      <c r="C59" s="195">
        <v>39000</v>
      </c>
      <c r="D59" s="204">
        <f t="shared" si="3"/>
        <v>3356.4115045830872</v>
      </c>
      <c r="E59" s="205">
        <f t="shared" si="16"/>
        <v>1706.9698720083113</v>
      </c>
      <c r="F59" s="206">
        <f t="shared" si="4"/>
        <v>1164.8419164198401</v>
      </c>
      <c r="G59" s="206">
        <f t="shared" si="5"/>
        <v>894.08480209361664</v>
      </c>
      <c r="H59" s="206">
        <f t="shared" si="6"/>
        <v>731.87563538303573</v>
      </c>
      <c r="I59" s="206">
        <f t="shared" si="7"/>
        <v>623.94002671069813</v>
      </c>
      <c r="J59" s="206">
        <f t="shared" si="8"/>
        <v>547.01744537829757</v>
      </c>
      <c r="K59" s="206">
        <f t="shared" si="17"/>
        <v>489.47755837739351</v>
      </c>
      <c r="L59" s="206">
        <f t="shared" si="9"/>
        <v>444.85901008756395</v>
      </c>
      <c r="M59" s="207">
        <f t="shared" si="10"/>
        <v>409.28493423898396</v>
      </c>
      <c r="N59" s="189">
        <f t="shared" si="11"/>
        <v>410.30497140332204</v>
      </c>
      <c r="O59" s="190">
        <f t="shared" si="12"/>
        <v>386.6638737197386</v>
      </c>
      <c r="P59" s="190">
        <f t="shared" si="13"/>
        <v>366.81573294045506</v>
      </c>
      <c r="Q59" s="190">
        <f t="shared" si="14"/>
        <v>349.94636764042593</v>
      </c>
      <c r="R59" s="191">
        <f t="shared" si="15"/>
        <v>335.45862349944201</v>
      </c>
      <c r="S59" s="170"/>
    </row>
    <row r="60" spans="2:19" ht="15.75" x14ac:dyDescent="0.25">
      <c r="B60" s="168"/>
      <c r="C60" s="188">
        <v>40000</v>
      </c>
      <c r="D60" s="200">
        <f t="shared" si="3"/>
        <v>3442.4733380339353</v>
      </c>
      <c r="E60" s="201">
        <f t="shared" si="16"/>
        <v>1750.7383302649348</v>
      </c>
      <c r="F60" s="202">
        <f t="shared" si="4"/>
        <v>1194.7096578665025</v>
      </c>
      <c r="G60" s="202">
        <f t="shared" si="5"/>
        <v>917.01005342935036</v>
      </c>
      <c r="H60" s="202">
        <f t="shared" si="6"/>
        <v>750.6416773159342</v>
      </c>
      <c r="I60" s="202">
        <f t="shared" si="7"/>
        <v>639.93848893404947</v>
      </c>
      <c r="J60" s="202">
        <f t="shared" si="8"/>
        <v>561.04353372133073</v>
      </c>
      <c r="K60" s="202">
        <f t="shared" si="17"/>
        <v>502.02826500245487</v>
      </c>
      <c r="L60" s="202">
        <f t="shared" si="9"/>
        <v>456.26565137186049</v>
      </c>
      <c r="M60" s="203">
        <f t="shared" si="10"/>
        <v>419.77941973229127</v>
      </c>
      <c r="N60" s="192">
        <f t="shared" si="11"/>
        <v>420.82561169571483</v>
      </c>
      <c r="O60" s="193">
        <f t="shared" si="12"/>
        <v>396.57833202024477</v>
      </c>
      <c r="P60" s="193">
        <f t="shared" si="13"/>
        <v>376.22126455431288</v>
      </c>
      <c r="Q60" s="193">
        <f t="shared" si="14"/>
        <v>358.91935142607787</v>
      </c>
      <c r="R60" s="194">
        <f t="shared" si="15"/>
        <v>344.06012666609439</v>
      </c>
      <c r="S60" s="170"/>
    </row>
    <row r="61" spans="2:19" ht="15.75" hidden="1" x14ac:dyDescent="0.25">
      <c r="B61" s="168"/>
      <c r="C61" s="195">
        <v>41000</v>
      </c>
      <c r="D61" s="204">
        <f t="shared" si="3"/>
        <v>3528.5351714847839</v>
      </c>
      <c r="E61" s="205">
        <f t="shared" si="16"/>
        <v>1794.5067885215581</v>
      </c>
      <c r="F61" s="206">
        <f t="shared" si="4"/>
        <v>1224.5773993131652</v>
      </c>
      <c r="G61" s="206">
        <f t="shared" si="5"/>
        <v>939.9353047650842</v>
      </c>
      <c r="H61" s="206">
        <f t="shared" si="6"/>
        <v>769.40771924883256</v>
      </c>
      <c r="I61" s="206">
        <f t="shared" si="7"/>
        <v>655.93695115740059</v>
      </c>
      <c r="J61" s="206">
        <f t="shared" si="8"/>
        <v>575.06962206436413</v>
      </c>
      <c r="K61" s="206">
        <f t="shared" si="17"/>
        <v>514.57897162751624</v>
      </c>
      <c r="L61" s="206">
        <f t="shared" si="9"/>
        <v>467.67229265615703</v>
      </c>
      <c r="M61" s="207">
        <f t="shared" si="10"/>
        <v>430.27390522559847</v>
      </c>
      <c r="N61" s="189">
        <f t="shared" si="11"/>
        <v>431.34625198810772</v>
      </c>
      <c r="O61" s="190">
        <f t="shared" si="12"/>
        <v>406.49279032075088</v>
      </c>
      <c r="P61" s="190">
        <f t="shared" si="13"/>
        <v>385.62679616817064</v>
      </c>
      <c r="Q61" s="190">
        <f t="shared" si="14"/>
        <v>367.89233521172974</v>
      </c>
      <c r="R61" s="191">
        <f t="shared" si="15"/>
        <v>352.66162983274677</v>
      </c>
      <c r="S61" s="170"/>
    </row>
    <row r="62" spans="2:19" ht="15.75" hidden="1" x14ac:dyDescent="0.25">
      <c r="B62" s="168"/>
      <c r="C62" s="195">
        <v>42000</v>
      </c>
      <c r="D62" s="204">
        <f t="shared" si="3"/>
        <v>3614.597004935632</v>
      </c>
      <c r="E62" s="205">
        <f t="shared" si="16"/>
        <v>1838.2752467781813</v>
      </c>
      <c r="F62" s="206">
        <f t="shared" si="4"/>
        <v>1254.4451407598278</v>
      </c>
      <c r="G62" s="206">
        <f t="shared" si="5"/>
        <v>962.86055610081792</v>
      </c>
      <c r="H62" s="206">
        <f t="shared" si="6"/>
        <v>788.17376118173081</v>
      </c>
      <c r="I62" s="206">
        <f t="shared" si="7"/>
        <v>671.93541338075192</v>
      </c>
      <c r="J62" s="206">
        <f t="shared" si="8"/>
        <v>589.09571040739741</v>
      </c>
      <c r="K62" s="206">
        <f t="shared" si="17"/>
        <v>527.12967825257761</v>
      </c>
      <c r="L62" s="206">
        <f t="shared" si="9"/>
        <v>479.07893394045351</v>
      </c>
      <c r="M62" s="207">
        <f t="shared" si="10"/>
        <v>440.76839071890578</v>
      </c>
      <c r="N62" s="189">
        <f t="shared" si="11"/>
        <v>441.86689228050062</v>
      </c>
      <c r="O62" s="190">
        <f t="shared" si="12"/>
        <v>416.40724862125694</v>
      </c>
      <c r="P62" s="190">
        <f t="shared" si="13"/>
        <v>395.03232778202852</v>
      </c>
      <c r="Q62" s="190">
        <f t="shared" si="14"/>
        <v>376.86531899738173</v>
      </c>
      <c r="R62" s="191">
        <f t="shared" si="15"/>
        <v>361.26313299939909</v>
      </c>
      <c r="S62" s="170"/>
    </row>
    <row r="63" spans="2:19" ht="15.75" hidden="1" x14ac:dyDescent="0.25">
      <c r="B63" s="168"/>
      <c r="C63" s="195">
        <v>43000</v>
      </c>
      <c r="D63" s="204">
        <f t="shared" si="3"/>
        <v>3700.6588383864805</v>
      </c>
      <c r="E63" s="205">
        <f t="shared" si="16"/>
        <v>1882.0437050348048</v>
      </c>
      <c r="F63" s="206">
        <f t="shared" si="4"/>
        <v>1284.3128822064903</v>
      </c>
      <c r="G63" s="206">
        <f t="shared" si="5"/>
        <v>985.78580743655164</v>
      </c>
      <c r="H63" s="206">
        <f t="shared" si="6"/>
        <v>806.93980311462917</v>
      </c>
      <c r="I63" s="206">
        <f t="shared" si="7"/>
        <v>687.93387560410304</v>
      </c>
      <c r="J63" s="206">
        <f t="shared" si="8"/>
        <v>603.12179875043057</v>
      </c>
      <c r="K63" s="206">
        <f t="shared" si="17"/>
        <v>539.68038487763897</v>
      </c>
      <c r="L63" s="206">
        <f t="shared" si="9"/>
        <v>490.48557522474999</v>
      </c>
      <c r="M63" s="207">
        <f t="shared" si="10"/>
        <v>451.26287621221303</v>
      </c>
      <c r="N63" s="189">
        <f t="shared" si="11"/>
        <v>452.38753257289346</v>
      </c>
      <c r="O63" s="190">
        <f t="shared" si="12"/>
        <v>426.32170692176311</v>
      </c>
      <c r="P63" s="190">
        <f t="shared" si="13"/>
        <v>404.43785939588633</v>
      </c>
      <c r="Q63" s="190">
        <f t="shared" si="14"/>
        <v>385.83830278303367</v>
      </c>
      <c r="R63" s="191">
        <f t="shared" si="15"/>
        <v>369.86463616605147</v>
      </c>
      <c r="S63" s="170"/>
    </row>
    <row r="64" spans="2:19" ht="15.75" hidden="1" x14ac:dyDescent="0.25">
      <c r="B64" s="168"/>
      <c r="C64" s="195">
        <v>44000</v>
      </c>
      <c r="D64" s="204">
        <f t="shared" si="3"/>
        <v>3786.7206718373291</v>
      </c>
      <c r="E64" s="205">
        <f t="shared" si="16"/>
        <v>1925.8121632914283</v>
      </c>
      <c r="F64" s="206">
        <f t="shared" si="4"/>
        <v>1314.1806236531529</v>
      </c>
      <c r="G64" s="206">
        <f t="shared" si="5"/>
        <v>1008.7110587722855</v>
      </c>
      <c r="H64" s="206">
        <f t="shared" si="6"/>
        <v>825.70584504752753</v>
      </c>
      <c r="I64" s="206">
        <f t="shared" si="7"/>
        <v>703.93233782745438</v>
      </c>
      <c r="J64" s="206">
        <f t="shared" si="8"/>
        <v>617.14788709346385</v>
      </c>
      <c r="K64" s="206">
        <f t="shared" si="17"/>
        <v>552.23109150270034</v>
      </c>
      <c r="L64" s="206">
        <f t="shared" si="9"/>
        <v>501.89221650904653</v>
      </c>
      <c r="M64" s="207">
        <f t="shared" si="10"/>
        <v>461.75736170552034</v>
      </c>
      <c r="N64" s="189">
        <f t="shared" si="11"/>
        <v>462.90817286528636</v>
      </c>
      <c r="O64" s="190">
        <f t="shared" si="12"/>
        <v>436.23616522226928</v>
      </c>
      <c r="P64" s="190">
        <f t="shared" si="13"/>
        <v>413.84339100974415</v>
      </c>
      <c r="Q64" s="190">
        <f t="shared" si="14"/>
        <v>394.8112865686856</v>
      </c>
      <c r="R64" s="191">
        <f t="shared" si="15"/>
        <v>378.46613933270379</v>
      </c>
      <c r="S64" s="170"/>
    </row>
    <row r="65" spans="2:19" ht="15.75" hidden="1" x14ac:dyDescent="0.25">
      <c r="B65" s="168"/>
      <c r="C65" s="188">
        <v>45000</v>
      </c>
      <c r="D65" s="200">
        <f t="shared" si="3"/>
        <v>3872.7825052881772</v>
      </c>
      <c r="E65" s="201">
        <f t="shared" si="16"/>
        <v>1969.5806215480518</v>
      </c>
      <c r="F65" s="202">
        <f t="shared" si="4"/>
        <v>1344.0483650998156</v>
      </c>
      <c r="G65" s="202">
        <f t="shared" si="5"/>
        <v>1031.6363101080192</v>
      </c>
      <c r="H65" s="202">
        <f t="shared" si="6"/>
        <v>844.47188698042601</v>
      </c>
      <c r="I65" s="202">
        <f t="shared" si="7"/>
        <v>719.93080005080549</v>
      </c>
      <c r="J65" s="202">
        <f t="shared" si="8"/>
        <v>631.17397543649724</v>
      </c>
      <c r="K65" s="202">
        <f t="shared" si="17"/>
        <v>564.78179812776182</v>
      </c>
      <c r="L65" s="202">
        <f t="shared" si="9"/>
        <v>513.29885779334302</v>
      </c>
      <c r="M65" s="203">
        <f t="shared" si="10"/>
        <v>472.25184719882765</v>
      </c>
      <c r="N65" s="192">
        <f t="shared" si="11"/>
        <v>473.42881315767926</v>
      </c>
      <c r="O65" s="193">
        <f t="shared" si="12"/>
        <v>446.15062352277533</v>
      </c>
      <c r="P65" s="193">
        <f t="shared" si="13"/>
        <v>423.24892262360197</v>
      </c>
      <c r="Q65" s="193">
        <f t="shared" si="14"/>
        <v>403.78427035433759</v>
      </c>
      <c r="R65" s="194">
        <f t="shared" si="15"/>
        <v>387.06764249935623</v>
      </c>
      <c r="S65" s="170"/>
    </row>
    <row r="66" spans="2:19" ht="15.75" hidden="1" x14ac:dyDescent="0.25">
      <c r="B66" s="168"/>
      <c r="C66" s="195">
        <v>46000</v>
      </c>
      <c r="D66" s="204">
        <f t="shared" si="3"/>
        <v>3958.8443387390257</v>
      </c>
      <c r="E66" s="205">
        <f t="shared" si="16"/>
        <v>2013.3490798046751</v>
      </c>
      <c r="F66" s="206">
        <f t="shared" si="4"/>
        <v>1373.9161065464782</v>
      </c>
      <c r="G66" s="206">
        <f t="shared" si="5"/>
        <v>1054.5615614437529</v>
      </c>
      <c r="H66" s="206">
        <f t="shared" si="6"/>
        <v>863.23792891332425</v>
      </c>
      <c r="I66" s="206">
        <f t="shared" si="7"/>
        <v>735.92926227415683</v>
      </c>
      <c r="J66" s="206">
        <f t="shared" si="8"/>
        <v>645.20006377953041</v>
      </c>
      <c r="K66" s="206">
        <f t="shared" si="17"/>
        <v>577.33250475282307</v>
      </c>
      <c r="L66" s="206">
        <f t="shared" si="9"/>
        <v>524.70549907763962</v>
      </c>
      <c r="M66" s="207">
        <f t="shared" si="10"/>
        <v>482.7463326921349</v>
      </c>
      <c r="N66" s="189">
        <f t="shared" si="11"/>
        <v>483.94945345007204</v>
      </c>
      <c r="O66" s="190">
        <f t="shared" si="12"/>
        <v>456.0650818232815</v>
      </c>
      <c r="P66" s="190">
        <f t="shared" si="13"/>
        <v>432.65445423745984</v>
      </c>
      <c r="Q66" s="190">
        <f t="shared" si="14"/>
        <v>412.75725413998953</v>
      </c>
      <c r="R66" s="191">
        <f t="shared" si="15"/>
        <v>395.66914566600855</v>
      </c>
      <c r="S66" s="170"/>
    </row>
    <row r="67" spans="2:19" ht="15.75" hidden="1" x14ac:dyDescent="0.25">
      <c r="B67" s="168"/>
      <c r="C67" s="195">
        <v>47000</v>
      </c>
      <c r="D67" s="204">
        <f t="shared" si="3"/>
        <v>4044.9061721898743</v>
      </c>
      <c r="E67" s="205">
        <f t="shared" si="16"/>
        <v>2057.1175380612981</v>
      </c>
      <c r="F67" s="206">
        <f t="shared" si="4"/>
        <v>1403.7838479931406</v>
      </c>
      <c r="G67" s="206">
        <f t="shared" si="5"/>
        <v>1077.4868127794866</v>
      </c>
      <c r="H67" s="206">
        <f t="shared" si="6"/>
        <v>882.00397084622261</v>
      </c>
      <c r="I67" s="206">
        <f t="shared" si="7"/>
        <v>751.92772449750805</v>
      </c>
      <c r="J67" s="206">
        <f t="shared" si="8"/>
        <v>659.22615212256369</v>
      </c>
      <c r="K67" s="206">
        <f t="shared" si="17"/>
        <v>589.88321137788444</v>
      </c>
      <c r="L67" s="206">
        <f t="shared" si="9"/>
        <v>536.1121403619361</v>
      </c>
      <c r="M67" s="207">
        <f t="shared" si="10"/>
        <v>493.24081818544221</v>
      </c>
      <c r="N67" s="189">
        <f t="shared" si="11"/>
        <v>494.47009374246494</v>
      </c>
      <c r="O67" s="190">
        <f t="shared" si="12"/>
        <v>465.97954012378756</v>
      </c>
      <c r="P67" s="190">
        <f t="shared" si="13"/>
        <v>442.05998585131761</v>
      </c>
      <c r="Q67" s="190">
        <f t="shared" si="14"/>
        <v>421.73023792564146</v>
      </c>
      <c r="R67" s="191">
        <f t="shared" si="15"/>
        <v>404.27064883266092</v>
      </c>
      <c r="S67" s="170"/>
    </row>
    <row r="68" spans="2:19" ht="15.75" hidden="1" x14ac:dyDescent="0.25">
      <c r="B68" s="168"/>
      <c r="C68" s="195">
        <v>48000</v>
      </c>
      <c r="D68" s="204">
        <f t="shared" si="3"/>
        <v>4130.9680056407224</v>
      </c>
      <c r="E68" s="205">
        <f t="shared" si="16"/>
        <v>2100.8859963179216</v>
      </c>
      <c r="F68" s="206">
        <f t="shared" si="4"/>
        <v>1433.6515894398033</v>
      </c>
      <c r="G68" s="206">
        <f t="shared" si="5"/>
        <v>1100.4120641152206</v>
      </c>
      <c r="H68" s="206">
        <f t="shared" si="6"/>
        <v>900.77001277912098</v>
      </c>
      <c r="I68" s="206">
        <f t="shared" si="7"/>
        <v>767.92618672085928</v>
      </c>
      <c r="J68" s="206">
        <f t="shared" si="8"/>
        <v>673.25224046559697</v>
      </c>
      <c r="K68" s="206">
        <f t="shared" si="17"/>
        <v>602.4339180029458</v>
      </c>
      <c r="L68" s="206">
        <f t="shared" si="9"/>
        <v>547.51878164623247</v>
      </c>
      <c r="M68" s="207">
        <f t="shared" si="10"/>
        <v>503.73530367874946</v>
      </c>
      <c r="N68" s="189">
        <f t="shared" si="11"/>
        <v>504.99073403485784</v>
      </c>
      <c r="O68" s="190">
        <f t="shared" si="12"/>
        <v>475.89399842429373</v>
      </c>
      <c r="P68" s="190">
        <f t="shared" si="13"/>
        <v>451.46551746517542</v>
      </c>
      <c r="Q68" s="190">
        <f t="shared" si="14"/>
        <v>430.70322171129345</v>
      </c>
      <c r="R68" s="191">
        <f t="shared" si="15"/>
        <v>412.87215199931325</v>
      </c>
      <c r="S68" s="170"/>
    </row>
    <row r="69" spans="2:19" ht="15.75" hidden="1" x14ac:dyDescent="0.25">
      <c r="B69" s="168"/>
      <c r="C69" s="195">
        <v>49000</v>
      </c>
      <c r="D69" s="204">
        <f t="shared" si="3"/>
        <v>4217.0298390915705</v>
      </c>
      <c r="E69" s="205">
        <f t="shared" si="16"/>
        <v>2144.6544545745455</v>
      </c>
      <c r="F69" s="206">
        <f t="shared" si="4"/>
        <v>1463.5193308864659</v>
      </c>
      <c r="G69" s="206">
        <f t="shared" si="5"/>
        <v>1123.3373154509541</v>
      </c>
      <c r="H69" s="206">
        <f t="shared" si="6"/>
        <v>919.53605471201922</v>
      </c>
      <c r="I69" s="206">
        <f t="shared" si="7"/>
        <v>783.9246489442105</v>
      </c>
      <c r="J69" s="206">
        <f t="shared" si="8"/>
        <v>687.27832880863025</v>
      </c>
      <c r="K69" s="206">
        <f t="shared" si="17"/>
        <v>614.98462462800717</v>
      </c>
      <c r="L69" s="206">
        <f t="shared" si="9"/>
        <v>558.92542293052907</v>
      </c>
      <c r="M69" s="207">
        <f t="shared" si="10"/>
        <v>514.22978917205671</v>
      </c>
      <c r="N69" s="189">
        <f t="shared" si="11"/>
        <v>515.51137432725068</v>
      </c>
      <c r="O69" s="190">
        <f t="shared" si="12"/>
        <v>485.80845672479984</v>
      </c>
      <c r="P69" s="190">
        <f t="shared" si="13"/>
        <v>460.8710490790333</v>
      </c>
      <c r="Q69" s="190">
        <f t="shared" si="14"/>
        <v>439.67620549694539</v>
      </c>
      <c r="R69" s="191">
        <f t="shared" si="15"/>
        <v>421.47365516596557</v>
      </c>
      <c r="S69" s="170"/>
    </row>
    <row r="70" spans="2:19" ht="15.75" x14ac:dyDescent="0.25">
      <c r="B70" s="168"/>
      <c r="C70" s="195">
        <v>50000</v>
      </c>
      <c r="D70" s="204">
        <f t="shared" si="3"/>
        <v>4303.0916725424195</v>
      </c>
      <c r="E70" s="205">
        <f t="shared" si="16"/>
        <v>2188.4229128311686</v>
      </c>
      <c r="F70" s="206">
        <f t="shared" si="4"/>
        <v>1493.3870723331283</v>
      </c>
      <c r="G70" s="206">
        <f t="shared" si="5"/>
        <v>1146.262566786688</v>
      </c>
      <c r="H70" s="206">
        <f t="shared" si="6"/>
        <v>938.3020966449177</v>
      </c>
      <c r="I70" s="206">
        <f t="shared" si="7"/>
        <v>799.92311116756173</v>
      </c>
      <c r="J70" s="206">
        <f t="shared" si="8"/>
        <v>701.30441715166353</v>
      </c>
      <c r="K70" s="206">
        <f t="shared" si="17"/>
        <v>627.53533125306853</v>
      </c>
      <c r="L70" s="206">
        <f t="shared" si="9"/>
        <v>570.33206421482555</v>
      </c>
      <c r="M70" s="207">
        <f t="shared" si="10"/>
        <v>524.72427466536408</v>
      </c>
      <c r="N70" s="192">
        <f t="shared" si="11"/>
        <v>526.03201461964363</v>
      </c>
      <c r="O70" s="193">
        <f t="shared" si="12"/>
        <v>495.72291502530589</v>
      </c>
      <c r="P70" s="193">
        <f t="shared" si="13"/>
        <v>470.27658069289112</v>
      </c>
      <c r="Q70" s="193">
        <f t="shared" si="14"/>
        <v>448.64918928259732</v>
      </c>
      <c r="R70" s="194">
        <f t="shared" si="15"/>
        <v>430.075158332618</v>
      </c>
      <c r="S70" s="170"/>
    </row>
    <row r="71" spans="2:19" ht="15.75" hidden="1" x14ac:dyDescent="0.25">
      <c r="B71" s="168"/>
      <c r="C71" s="195">
        <v>51000</v>
      </c>
      <c r="D71" s="204">
        <f t="shared" si="3"/>
        <v>4389.1535059932676</v>
      </c>
      <c r="E71" s="205">
        <f t="shared" si="16"/>
        <v>2232.191371087792</v>
      </c>
      <c r="F71" s="206">
        <f t="shared" si="4"/>
        <v>1523.254813779791</v>
      </c>
      <c r="G71" s="206">
        <f t="shared" si="5"/>
        <v>1169.1878181224217</v>
      </c>
      <c r="H71" s="206">
        <f t="shared" si="6"/>
        <v>957.06813857781606</v>
      </c>
      <c r="I71" s="206">
        <f t="shared" si="7"/>
        <v>815.92157339091295</v>
      </c>
      <c r="J71" s="206">
        <f t="shared" si="8"/>
        <v>715.33050549469669</v>
      </c>
      <c r="K71" s="206">
        <f t="shared" si="17"/>
        <v>640.0860378781299</v>
      </c>
      <c r="L71" s="206">
        <f t="shared" si="9"/>
        <v>581.73870549912215</v>
      </c>
      <c r="M71" s="207">
        <f t="shared" si="10"/>
        <v>535.21876015867133</v>
      </c>
      <c r="N71" s="189">
        <f t="shared" si="11"/>
        <v>536.55265491203647</v>
      </c>
      <c r="O71" s="190">
        <f t="shared" si="12"/>
        <v>505.63737332581206</v>
      </c>
      <c r="P71" s="190">
        <f t="shared" si="13"/>
        <v>479.68211230674893</v>
      </c>
      <c r="Q71" s="190">
        <f t="shared" si="14"/>
        <v>457.62217306824931</v>
      </c>
      <c r="R71" s="191">
        <f t="shared" si="15"/>
        <v>438.67666149927032</v>
      </c>
      <c r="S71" s="170"/>
    </row>
    <row r="72" spans="2:19" ht="15.75" hidden="1" x14ac:dyDescent="0.25">
      <c r="B72" s="168"/>
      <c r="C72" s="195">
        <v>52000</v>
      </c>
      <c r="D72" s="204">
        <f t="shared" si="3"/>
        <v>4475.2153394441166</v>
      </c>
      <c r="E72" s="205">
        <f t="shared" si="16"/>
        <v>2275.9598293444155</v>
      </c>
      <c r="F72" s="206">
        <f t="shared" si="4"/>
        <v>1553.1225552264534</v>
      </c>
      <c r="G72" s="206">
        <f t="shared" si="5"/>
        <v>1192.1130694581555</v>
      </c>
      <c r="H72" s="206">
        <f t="shared" si="6"/>
        <v>975.83418051071442</v>
      </c>
      <c r="I72" s="206">
        <f t="shared" si="7"/>
        <v>831.92003561426418</v>
      </c>
      <c r="J72" s="206">
        <f t="shared" si="8"/>
        <v>729.35659383772997</v>
      </c>
      <c r="K72" s="206">
        <f t="shared" si="17"/>
        <v>652.63674450319127</v>
      </c>
      <c r="L72" s="206">
        <f t="shared" si="9"/>
        <v>593.14534678341863</v>
      </c>
      <c r="M72" s="207">
        <f t="shared" si="10"/>
        <v>545.71324565197858</v>
      </c>
      <c r="N72" s="189">
        <f t="shared" si="11"/>
        <v>547.07329520442931</v>
      </c>
      <c r="O72" s="190">
        <f t="shared" si="12"/>
        <v>515.55183162631818</v>
      </c>
      <c r="P72" s="190">
        <f t="shared" si="13"/>
        <v>489.08764392060669</v>
      </c>
      <c r="Q72" s="190">
        <f t="shared" si="14"/>
        <v>466.59515685390124</v>
      </c>
      <c r="R72" s="191">
        <f t="shared" si="15"/>
        <v>447.2781646659227</v>
      </c>
      <c r="S72" s="170"/>
    </row>
    <row r="73" spans="2:19" ht="15.75" hidden="1" x14ac:dyDescent="0.25">
      <c r="B73" s="168"/>
      <c r="C73" s="195">
        <v>53000</v>
      </c>
      <c r="D73" s="204">
        <f t="shared" si="3"/>
        <v>4561.2771728949638</v>
      </c>
      <c r="E73" s="205">
        <f t="shared" si="16"/>
        <v>2319.7282876010386</v>
      </c>
      <c r="F73" s="206">
        <f t="shared" si="4"/>
        <v>1582.9902966731158</v>
      </c>
      <c r="G73" s="206">
        <f t="shared" si="5"/>
        <v>1215.0383207938894</v>
      </c>
      <c r="H73" s="206">
        <f t="shared" si="6"/>
        <v>994.60022244361267</v>
      </c>
      <c r="I73" s="206">
        <f t="shared" si="7"/>
        <v>847.9184978376154</v>
      </c>
      <c r="J73" s="206">
        <f t="shared" si="8"/>
        <v>743.38268218076337</v>
      </c>
      <c r="K73" s="206">
        <f t="shared" si="17"/>
        <v>665.18745112825275</v>
      </c>
      <c r="L73" s="206">
        <f t="shared" si="9"/>
        <v>604.55198806771511</v>
      </c>
      <c r="M73" s="207">
        <f t="shared" si="10"/>
        <v>556.20773114528583</v>
      </c>
      <c r="N73" s="189">
        <f t="shared" si="11"/>
        <v>557.59393549682216</v>
      </c>
      <c r="O73" s="190">
        <f t="shared" si="12"/>
        <v>525.46628992682429</v>
      </c>
      <c r="P73" s="190">
        <f t="shared" si="13"/>
        <v>498.49317553446463</v>
      </c>
      <c r="Q73" s="190">
        <f t="shared" si="14"/>
        <v>475.56814063955312</v>
      </c>
      <c r="R73" s="191">
        <f t="shared" si="15"/>
        <v>455.87966783257502</v>
      </c>
      <c r="S73" s="170"/>
    </row>
    <row r="74" spans="2:19" ht="15.75" hidden="1" x14ac:dyDescent="0.25">
      <c r="B74" s="168"/>
      <c r="C74" s="195">
        <v>54000</v>
      </c>
      <c r="D74" s="204">
        <f t="shared" si="3"/>
        <v>4647.3390063458128</v>
      </c>
      <c r="E74" s="205">
        <f t="shared" si="16"/>
        <v>2363.4967458576621</v>
      </c>
      <c r="F74" s="206">
        <f t="shared" si="4"/>
        <v>1612.8580381197785</v>
      </c>
      <c r="G74" s="206">
        <f t="shared" si="5"/>
        <v>1237.9635721296229</v>
      </c>
      <c r="H74" s="206">
        <f t="shared" si="6"/>
        <v>1013.366264376511</v>
      </c>
      <c r="I74" s="206">
        <f t="shared" si="7"/>
        <v>863.91696006096674</v>
      </c>
      <c r="J74" s="206">
        <f t="shared" si="8"/>
        <v>757.40877052379653</v>
      </c>
      <c r="K74" s="206">
        <f t="shared" si="17"/>
        <v>677.73815775331411</v>
      </c>
      <c r="L74" s="206">
        <f t="shared" si="9"/>
        <v>615.95862935201171</v>
      </c>
      <c r="M74" s="207">
        <f t="shared" si="10"/>
        <v>566.70221663859309</v>
      </c>
      <c r="N74" s="189">
        <f t="shared" si="11"/>
        <v>568.11457578921511</v>
      </c>
      <c r="O74" s="190">
        <f t="shared" si="12"/>
        <v>535.3807482273304</v>
      </c>
      <c r="P74" s="190">
        <f t="shared" si="13"/>
        <v>507.89870714832239</v>
      </c>
      <c r="Q74" s="190">
        <f t="shared" si="14"/>
        <v>484.54112442520506</v>
      </c>
      <c r="R74" s="191">
        <f t="shared" si="15"/>
        <v>464.4811709992274</v>
      </c>
      <c r="S74" s="170"/>
    </row>
    <row r="75" spans="2:19" ht="15.75" hidden="1" x14ac:dyDescent="0.25">
      <c r="B75" s="168"/>
      <c r="C75" s="188">
        <v>55000</v>
      </c>
      <c r="D75" s="200">
        <f t="shared" si="3"/>
        <v>4733.4008397966609</v>
      </c>
      <c r="E75" s="201">
        <f t="shared" si="16"/>
        <v>2407.2652041142856</v>
      </c>
      <c r="F75" s="202">
        <f t="shared" si="4"/>
        <v>1642.7257795664411</v>
      </c>
      <c r="G75" s="202">
        <f t="shared" si="5"/>
        <v>1260.8888234653566</v>
      </c>
      <c r="H75" s="202">
        <f t="shared" si="6"/>
        <v>1032.1323063094094</v>
      </c>
      <c r="I75" s="202">
        <f t="shared" si="7"/>
        <v>879.91542228431786</v>
      </c>
      <c r="J75" s="202">
        <f t="shared" si="8"/>
        <v>771.43485886682981</v>
      </c>
      <c r="K75" s="202">
        <f t="shared" si="17"/>
        <v>690.28886437837548</v>
      </c>
      <c r="L75" s="202">
        <f t="shared" si="9"/>
        <v>627.3652706363082</v>
      </c>
      <c r="M75" s="203">
        <f t="shared" si="10"/>
        <v>577.19670213190045</v>
      </c>
      <c r="N75" s="192">
        <f t="shared" si="11"/>
        <v>578.63521608160795</v>
      </c>
      <c r="O75" s="193">
        <f t="shared" si="12"/>
        <v>545.29520652783663</v>
      </c>
      <c r="P75" s="193">
        <f t="shared" si="13"/>
        <v>517.30423876218015</v>
      </c>
      <c r="Q75" s="193">
        <f t="shared" si="14"/>
        <v>493.51410821085705</v>
      </c>
      <c r="R75" s="194">
        <f t="shared" si="15"/>
        <v>473.08267416587978</v>
      </c>
      <c r="S75" s="170"/>
    </row>
    <row r="76" spans="2:19" ht="15.75" hidden="1" x14ac:dyDescent="0.25">
      <c r="B76" s="168"/>
      <c r="C76" s="195">
        <v>56000</v>
      </c>
      <c r="D76" s="204">
        <f t="shared" si="3"/>
        <v>4819.4626732475099</v>
      </c>
      <c r="E76" s="205">
        <f t="shared" si="16"/>
        <v>2451.0336623709086</v>
      </c>
      <c r="F76" s="206">
        <f t="shared" si="4"/>
        <v>1672.5935210131038</v>
      </c>
      <c r="G76" s="206">
        <f t="shared" si="5"/>
        <v>1283.8140748010906</v>
      </c>
      <c r="H76" s="206">
        <f t="shared" si="6"/>
        <v>1050.8983482423077</v>
      </c>
      <c r="I76" s="206">
        <f t="shared" si="7"/>
        <v>895.9138845076692</v>
      </c>
      <c r="J76" s="206">
        <f t="shared" si="8"/>
        <v>785.46094720986309</v>
      </c>
      <c r="K76" s="206">
        <f t="shared" si="17"/>
        <v>702.83957100343684</v>
      </c>
      <c r="L76" s="206">
        <f t="shared" si="9"/>
        <v>638.77191192060468</v>
      </c>
      <c r="M76" s="207">
        <f t="shared" si="10"/>
        <v>587.6911876252077</v>
      </c>
      <c r="N76" s="189">
        <f t="shared" si="11"/>
        <v>589.15585637400079</v>
      </c>
      <c r="O76" s="190">
        <f t="shared" si="12"/>
        <v>555.20966482834262</v>
      </c>
      <c r="P76" s="190">
        <f t="shared" si="13"/>
        <v>526.70977037603802</v>
      </c>
      <c r="Q76" s="190">
        <f t="shared" si="14"/>
        <v>502.48709199650898</v>
      </c>
      <c r="R76" s="191">
        <f t="shared" si="15"/>
        <v>481.68417733253216</v>
      </c>
      <c r="S76" s="170"/>
    </row>
    <row r="77" spans="2:19" ht="15.75" hidden="1" x14ac:dyDescent="0.25">
      <c r="B77" s="168"/>
      <c r="C77" s="195">
        <v>57000</v>
      </c>
      <c r="D77" s="204">
        <f t="shared" si="3"/>
        <v>4905.524506698358</v>
      </c>
      <c r="E77" s="205">
        <f t="shared" si="16"/>
        <v>2494.8021206275321</v>
      </c>
      <c r="F77" s="206">
        <f t="shared" si="4"/>
        <v>1702.4612624597662</v>
      </c>
      <c r="G77" s="206">
        <f t="shared" si="5"/>
        <v>1306.7393261368243</v>
      </c>
      <c r="H77" s="206">
        <f t="shared" si="6"/>
        <v>1069.6643901752061</v>
      </c>
      <c r="I77" s="206">
        <f t="shared" si="7"/>
        <v>911.91234673102031</v>
      </c>
      <c r="J77" s="206">
        <f t="shared" si="8"/>
        <v>799.48703555289637</v>
      </c>
      <c r="K77" s="206">
        <f t="shared" si="17"/>
        <v>715.39027762849821</v>
      </c>
      <c r="L77" s="206">
        <f t="shared" si="9"/>
        <v>650.17855320490116</v>
      </c>
      <c r="M77" s="207">
        <f t="shared" si="10"/>
        <v>598.18567311851496</v>
      </c>
      <c r="N77" s="189">
        <f t="shared" si="11"/>
        <v>599.67649666639375</v>
      </c>
      <c r="O77" s="190">
        <f t="shared" si="12"/>
        <v>565.12412312884885</v>
      </c>
      <c r="P77" s="190">
        <f t="shared" si="13"/>
        <v>536.1153019898959</v>
      </c>
      <c r="Q77" s="190">
        <f t="shared" si="14"/>
        <v>511.46007578216091</v>
      </c>
      <c r="R77" s="191">
        <f t="shared" si="15"/>
        <v>490.28568049918448</v>
      </c>
      <c r="S77" s="170"/>
    </row>
    <row r="78" spans="2:19" ht="15.75" hidden="1" x14ac:dyDescent="0.25">
      <c r="B78" s="168"/>
      <c r="C78" s="195">
        <v>58000</v>
      </c>
      <c r="D78" s="204">
        <f t="shared" si="3"/>
        <v>4991.586340149207</v>
      </c>
      <c r="E78" s="205">
        <f t="shared" si="16"/>
        <v>2538.5705788841556</v>
      </c>
      <c r="F78" s="206">
        <f t="shared" si="4"/>
        <v>1732.3290039064289</v>
      </c>
      <c r="G78" s="206">
        <f t="shared" si="5"/>
        <v>1329.6645774725582</v>
      </c>
      <c r="H78" s="206">
        <f t="shared" si="6"/>
        <v>1088.4304321081045</v>
      </c>
      <c r="I78" s="206">
        <f t="shared" si="7"/>
        <v>927.91080895437165</v>
      </c>
      <c r="J78" s="206">
        <f t="shared" si="8"/>
        <v>813.51312389592965</v>
      </c>
      <c r="K78" s="206">
        <f t="shared" si="17"/>
        <v>727.94098425355946</v>
      </c>
      <c r="L78" s="206">
        <f t="shared" si="9"/>
        <v>661.58519448919765</v>
      </c>
      <c r="M78" s="207">
        <f t="shared" si="10"/>
        <v>608.68015861182232</v>
      </c>
      <c r="N78" s="189">
        <f t="shared" si="11"/>
        <v>610.19713695878659</v>
      </c>
      <c r="O78" s="190">
        <f t="shared" si="12"/>
        <v>575.03858142935485</v>
      </c>
      <c r="P78" s="190">
        <f t="shared" si="13"/>
        <v>545.52083360375366</v>
      </c>
      <c r="Q78" s="190">
        <f t="shared" si="14"/>
        <v>520.43305956781296</v>
      </c>
      <c r="R78" s="191">
        <f t="shared" si="15"/>
        <v>498.8871836658368</v>
      </c>
      <c r="S78" s="170"/>
    </row>
    <row r="79" spans="2:19" ht="15.75" hidden="1" x14ac:dyDescent="0.25">
      <c r="B79" s="168"/>
      <c r="C79" s="195">
        <v>59000</v>
      </c>
      <c r="D79" s="204">
        <f t="shared" si="3"/>
        <v>5077.6481736000542</v>
      </c>
      <c r="E79" s="205">
        <f t="shared" si="16"/>
        <v>2582.3390371407786</v>
      </c>
      <c r="F79" s="206">
        <f t="shared" si="4"/>
        <v>1762.1967453530915</v>
      </c>
      <c r="G79" s="206">
        <f t="shared" si="5"/>
        <v>1352.5898288082917</v>
      </c>
      <c r="H79" s="206">
        <f t="shared" si="6"/>
        <v>1107.1964740410028</v>
      </c>
      <c r="I79" s="206">
        <f t="shared" si="7"/>
        <v>943.90927117772276</v>
      </c>
      <c r="J79" s="206">
        <f t="shared" si="8"/>
        <v>827.53921223896293</v>
      </c>
      <c r="K79" s="206">
        <f t="shared" si="17"/>
        <v>740.49169087862083</v>
      </c>
      <c r="L79" s="206">
        <f t="shared" si="9"/>
        <v>672.99183577349424</v>
      </c>
      <c r="M79" s="207">
        <f t="shared" si="10"/>
        <v>619.17464410512957</v>
      </c>
      <c r="N79" s="189">
        <f t="shared" si="11"/>
        <v>620.71777725117943</v>
      </c>
      <c r="O79" s="190">
        <f t="shared" si="12"/>
        <v>584.95303972986096</v>
      </c>
      <c r="P79" s="190">
        <f t="shared" si="13"/>
        <v>554.92636521761153</v>
      </c>
      <c r="Q79" s="190">
        <f t="shared" si="14"/>
        <v>529.40604335346484</v>
      </c>
      <c r="R79" s="191">
        <f t="shared" si="15"/>
        <v>507.48868683248918</v>
      </c>
      <c r="S79" s="170"/>
    </row>
    <row r="80" spans="2:19" ht="15.75" x14ac:dyDescent="0.25">
      <c r="B80" s="168"/>
      <c r="C80" s="188">
        <v>60000</v>
      </c>
      <c r="D80" s="200">
        <f t="shared" si="3"/>
        <v>5163.7100070509032</v>
      </c>
      <c r="E80" s="201">
        <f t="shared" si="16"/>
        <v>2626.1074953974021</v>
      </c>
      <c r="F80" s="202">
        <f t="shared" si="4"/>
        <v>1792.0644867997539</v>
      </c>
      <c r="G80" s="202">
        <f t="shared" si="5"/>
        <v>1375.5150801440254</v>
      </c>
      <c r="H80" s="202">
        <f t="shared" si="6"/>
        <v>1125.9625159739012</v>
      </c>
      <c r="I80" s="202">
        <f t="shared" si="7"/>
        <v>959.9077334010741</v>
      </c>
      <c r="J80" s="202">
        <f t="shared" si="8"/>
        <v>841.5653005819961</v>
      </c>
      <c r="K80" s="202">
        <f t="shared" si="17"/>
        <v>753.0423975036822</v>
      </c>
      <c r="L80" s="202">
        <f t="shared" si="9"/>
        <v>684.39847705779073</v>
      </c>
      <c r="M80" s="203">
        <f t="shared" si="10"/>
        <v>629.66912959843683</v>
      </c>
      <c r="N80" s="192">
        <f t="shared" si="11"/>
        <v>631.23841754357227</v>
      </c>
      <c r="O80" s="193">
        <f t="shared" si="12"/>
        <v>594.86749803036719</v>
      </c>
      <c r="P80" s="193">
        <f t="shared" si="13"/>
        <v>564.33189683146929</v>
      </c>
      <c r="Q80" s="193">
        <f t="shared" si="14"/>
        <v>538.37902713911672</v>
      </c>
      <c r="R80" s="194">
        <f t="shared" si="15"/>
        <v>516.09018999914156</v>
      </c>
      <c r="S80" s="170"/>
    </row>
    <row r="81" spans="2:19" ht="15.75" hidden="1" x14ac:dyDescent="0.25">
      <c r="B81" s="168"/>
      <c r="C81" s="195">
        <v>61000</v>
      </c>
      <c r="D81" s="204">
        <f t="shared" si="3"/>
        <v>5249.7718405017513</v>
      </c>
      <c r="E81" s="205">
        <f t="shared" si="16"/>
        <v>2669.8759536540256</v>
      </c>
      <c r="F81" s="206">
        <f t="shared" si="4"/>
        <v>1821.9322282464166</v>
      </c>
      <c r="G81" s="206">
        <f t="shared" si="5"/>
        <v>1398.4403314797594</v>
      </c>
      <c r="H81" s="206">
        <f t="shared" si="6"/>
        <v>1144.7285579067998</v>
      </c>
      <c r="I81" s="206">
        <f t="shared" si="7"/>
        <v>975.90619562442532</v>
      </c>
      <c r="J81" s="206">
        <f t="shared" si="8"/>
        <v>855.59138892502949</v>
      </c>
      <c r="K81" s="206">
        <f t="shared" si="17"/>
        <v>765.59310412874368</v>
      </c>
      <c r="L81" s="206">
        <f t="shared" si="9"/>
        <v>695.80511834208721</v>
      </c>
      <c r="M81" s="207">
        <f t="shared" si="10"/>
        <v>640.16361509174408</v>
      </c>
      <c r="N81" s="189">
        <f t="shared" si="11"/>
        <v>641.75905783596522</v>
      </c>
      <c r="O81" s="190">
        <f t="shared" si="12"/>
        <v>604.78195633087319</v>
      </c>
      <c r="P81" s="190">
        <f t="shared" si="13"/>
        <v>573.73742844532717</v>
      </c>
      <c r="Q81" s="190">
        <f t="shared" si="14"/>
        <v>547.35201092476871</v>
      </c>
      <c r="R81" s="191">
        <f t="shared" si="15"/>
        <v>524.69169316579394</v>
      </c>
      <c r="S81" s="170"/>
    </row>
    <row r="82" spans="2:19" ht="15.75" hidden="1" x14ac:dyDescent="0.25">
      <c r="B82" s="168"/>
      <c r="C82" s="195">
        <v>62000</v>
      </c>
      <c r="D82" s="204">
        <f t="shared" si="3"/>
        <v>5335.8336739525994</v>
      </c>
      <c r="E82" s="205">
        <f t="shared" si="16"/>
        <v>2713.6444119106486</v>
      </c>
      <c r="F82" s="206">
        <f t="shared" si="4"/>
        <v>1851.7999696930792</v>
      </c>
      <c r="G82" s="206">
        <f t="shared" si="5"/>
        <v>1421.3655828154931</v>
      </c>
      <c r="H82" s="206">
        <f t="shared" si="6"/>
        <v>1163.4945998396979</v>
      </c>
      <c r="I82" s="206">
        <f t="shared" si="7"/>
        <v>991.90465784777655</v>
      </c>
      <c r="J82" s="206">
        <f t="shared" si="8"/>
        <v>869.61747726806277</v>
      </c>
      <c r="K82" s="206">
        <f t="shared" si="17"/>
        <v>778.14381075380504</v>
      </c>
      <c r="L82" s="206">
        <f t="shared" si="9"/>
        <v>707.21175962638381</v>
      </c>
      <c r="M82" s="207">
        <f t="shared" si="10"/>
        <v>650.65810058505144</v>
      </c>
      <c r="N82" s="189">
        <f t="shared" si="11"/>
        <v>652.27969812835806</v>
      </c>
      <c r="O82" s="190">
        <f t="shared" si="12"/>
        <v>614.69641463137941</v>
      </c>
      <c r="P82" s="190">
        <f t="shared" si="13"/>
        <v>583.14296005918493</v>
      </c>
      <c r="Q82" s="190">
        <f t="shared" si="14"/>
        <v>556.3249947104207</v>
      </c>
      <c r="R82" s="191">
        <f t="shared" si="15"/>
        <v>533.29319633244631</v>
      </c>
      <c r="S82" s="170"/>
    </row>
    <row r="83" spans="2:19" ht="15.75" hidden="1" x14ac:dyDescent="0.25">
      <c r="B83" s="168"/>
      <c r="C83" s="195">
        <v>63000</v>
      </c>
      <c r="D83" s="204">
        <f t="shared" si="3"/>
        <v>5421.8955074034475</v>
      </c>
      <c r="E83" s="205">
        <f t="shared" si="16"/>
        <v>2757.4128701672721</v>
      </c>
      <c r="F83" s="206">
        <f t="shared" si="4"/>
        <v>1881.6677111397419</v>
      </c>
      <c r="G83" s="206">
        <f t="shared" si="5"/>
        <v>1444.2908341512268</v>
      </c>
      <c r="H83" s="206">
        <f t="shared" si="6"/>
        <v>1182.2606417725963</v>
      </c>
      <c r="I83" s="206">
        <f t="shared" si="7"/>
        <v>1007.9031200711278</v>
      </c>
      <c r="J83" s="206">
        <f t="shared" si="8"/>
        <v>883.64356561109594</v>
      </c>
      <c r="K83" s="206">
        <f t="shared" si="17"/>
        <v>790.69451737886641</v>
      </c>
      <c r="L83" s="206">
        <f t="shared" si="9"/>
        <v>718.61840091068018</v>
      </c>
      <c r="M83" s="207">
        <f t="shared" si="10"/>
        <v>661.15258607835869</v>
      </c>
      <c r="N83" s="189">
        <f t="shared" si="11"/>
        <v>662.8003384207509</v>
      </c>
      <c r="O83" s="190">
        <f t="shared" si="12"/>
        <v>624.61087293188552</v>
      </c>
      <c r="P83" s="190">
        <f t="shared" si="13"/>
        <v>592.5484916730428</v>
      </c>
      <c r="Q83" s="190">
        <f t="shared" si="14"/>
        <v>565.29797849607257</v>
      </c>
      <c r="R83" s="191">
        <f t="shared" si="15"/>
        <v>541.89469949909858</v>
      </c>
      <c r="S83" s="170"/>
    </row>
    <row r="84" spans="2:19" ht="15.75" hidden="1" x14ac:dyDescent="0.25">
      <c r="B84" s="168"/>
      <c r="C84" s="195">
        <v>64000</v>
      </c>
      <c r="D84" s="204">
        <f t="shared" si="3"/>
        <v>5507.9573408542965</v>
      </c>
      <c r="E84" s="205">
        <f t="shared" si="16"/>
        <v>2801.1813284238956</v>
      </c>
      <c r="F84" s="206">
        <f t="shared" si="4"/>
        <v>1911.5354525864043</v>
      </c>
      <c r="G84" s="206">
        <f t="shared" si="5"/>
        <v>1467.2160854869605</v>
      </c>
      <c r="H84" s="206">
        <f t="shared" si="6"/>
        <v>1201.0266837054946</v>
      </c>
      <c r="I84" s="206">
        <f t="shared" si="7"/>
        <v>1023.901582294479</v>
      </c>
      <c r="J84" s="206">
        <f t="shared" si="8"/>
        <v>897.66965395412922</v>
      </c>
      <c r="K84" s="206">
        <f t="shared" si="17"/>
        <v>803.24522400392777</v>
      </c>
      <c r="L84" s="206">
        <f t="shared" si="9"/>
        <v>730.02504219497678</v>
      </c>
      <c r="M84" s="207">
        <f t="shared" si="10"/>
        <v>671.64707157166595</v>
      </c>
      <c r="N84" s="189">
        <f t="shared" si="11"/>
        <v>673.32097871314386</v>
      </c>
      <c r="O84" s="190">
        <f t="shared" si="12"/>
        <v>634.52533123239164</v>
      </c>
      <c r="P84" s="190">
        <f t="shared" si="13"/>
        <v>601.95402328690056</v>
      </c>
      <c r="Q84" s="190">
        <f t="shared" si="14"/>
        <v>574.27096228172456</v>
      </c>
      <c r="R84" s="191">
        <f t="shared" si="15"/>
        <v>550.49620266575107</v>
      </c>
      <c r="S84" s="170"/>
    </row>
    <row r="85" spans="2:19" ht="15.75" hidden="1" x14ac:dyDescent="0.25">
      <c r="B85" s="168"/>
      <c r="C85" s="188">
        <v>65000</v>
      </c>
      <c r="D85" s="200">
        <f t="shared" si="3"/>
        <v>5594.0191743051446</v>
      </c>
      <c r="E85" s="201">
        <f t="shared" si="16"/>
        <v>2844.9497866805186</v>
      </c>
      <c r="F85" s="202">
        <f t="shared" si="4"/>
        <v>1941.4031940330669</v>
      </c>
      <c r="G85" s="202">
        <f t="shared" si="5"/>
        <v>1490.1413368226943</v>
      </c>
      <c r="H85" s="202">
        <f t="shared" si="6"/>
        <v>1219.792725638393</v>
      </c>
      <c r="I85" s="202">
        <f t="shared" si="7"/>
        <v>1039.9000445178301</v>
      </c>
      <c r="J85" s="202">
        <f t="shared" si="8"/>
        <v>911.69574229716261</v>
      </c>
      <c r="K85" s="202">
        <f t="shared" si="17"/>
        <v>815.79593062898914</v>
      </c>
      <c r="L85" s="202">
        <f t="shared" si="9"/>
        <v>741.43168347927326</v>
      </c>
      <c r="M85" s="203">
        <f t="shared" si="10"/>
        <v>682.14155706497331</v>
      </c>
      <c r="N85" s="192">
        <f t="shared" si="11"/>
        <v>683.84161900553659</v>
      </c>
      <c r="O85" s="193">
        <f t="shared" si="12"/>
        <v>644.43978953289775</v>
      </c>
      <c r="P85" s="193">
        <f t="shared" si="13"/>
        <v>611.35955490075844</v>
      </c>
      <c r="Q85" s="193">
        <f t="shared" si="14"/>
        <v>583.24394606737656</v>
      </c>
      <c r="R85" s="194">
        <f t="shared" si="15"/>
        <v>559.09770583240334</v>
      </c>
      <c r="S85" s="170"/>
    </row>
    <row r="86" spans="2:19" ht="15.75" hidden="1" x14ac:dyDescent="0.25">
      <c r="B86" s="168"/>
      <c r="C86" s="195">
        <v>66000</v>
      </c>
      <c r="D86" s="204">
        <f t="shared" si="3"/>
        <v>5680.0810077559936</v>
      </c>
      <c r="E86" s="205">
        <f t="shared" si="16"/>
        <v>2888.7182449371421</v>
      </c>
      <c r="F86" s="206">
        <f t="shared" si="4"/>
        <v>1971.2709354797296</v>
      </c>
      <c r="G86" s="206">
        <f t="shared" si="5"/>
        <v>1513.0665881584282</v>
      </c>
      <c r="H86" s="206">
        <f t="shared" si="6"/>
        <v>1238.5587675712914</v>
      </c>
      <c r="I86" s="206">
        <f t="shared" si="7"/>
        <v>1055.8985067411816</v>
      </c>
      <c r="J86" s="206">
        <f t="shared" si="8"/>
        <v>925.72183064019578</v>
      </c>
      <c r="K86" s="206">
        <f t="shared" si="17"/>
        <v>828.34663725405051</v>
      </c>
      <c r="L86" s="206">
        <f t="shared" si="9"/>
        <v>752.83832476356974</v>
      </c>
      <c r="M86" s="207">
        <f t="shared" si="10"/>
        <v>692.63604255828045</v>
      </c>
      <c r="N86" s="189">
        <f t="shared" si="11"/>
        <v>694.36225929792954</v>
      </c>
      <c r="O86" s="190">
        <f t="shared" si="12"/>
        <v>654.35424783340386</v>
      </c>
      <c r="P86" s="190">
        <f t="shared" si="13"/>
        <v>620.76508651461631</v>
      </c>
      <c r="Q86" s="190">
        <f t="shared" si="14"/>
        <v>592.21692985302843</v>
      </c>
      <c r="R86" s="191">
        <f t="shared" si="15"/>
        <v>567.69920899905571</v>
      </c>
      <c r="S86" s="170"/>
    </row>
    <row r="87" spans="2:19" ht="15.75" hidden="1" x14ac:dyDescent="0.25">
      <c r="B87" s="168"/>
      <c r="C87" s="195">
        <v>67000</v>
      </c>
      <c r="D87" s="204">
        <f t="shared" si="3"/>
        <v>5766.1428412068417</v>
      </c>
      <c r="E87" s="205">
        <f t="shared" si="16"/>
        <v>2932.4867031937656</v>
      </c>
      <c r="F87" s="206">
        <f t="shared" si="4"/>
        <v>2001.1386769263918</v>
      </c>
      <c r="G87" s="206">
        <f t="shared" si="5"/>
        <v>1535.9918394941619</v>
      </c>
      <c r="H87" s="206">
        <f t="shared" si="6"/>
        <v>1257.3248095041897</v>
      </c>
      <c r="I87" s="206">
        <f t="shared" si="7"/>
        <v>1071.8969689645328</v>
      </c>
      <c r="J87" s="206">
        <f t="shared" si="8"/>
        <v>939.74791898322906</v>
      </c>
      <c r="K87" s="206">
        <f t="shared" si="17"/>
        <v>840.89734387911187</v>
      </c>
      <c r="L87" s="206">
        <f t="shared" si="9"/>
        <v>764.24496604786634</v>
      </c>
      <c r="M87" s="207">
        <f t="shared" si="10"/>
        <v>703.1305280515877</v>
      </c>
      <c r="N87" s="189">
        <f t="shared" si="11"/>
        <v>704.88289959032249</v>
      </c>
      <c r="O87" s="190">
        <f t="shared" si="12"/>
        <v>664.26870613390997</v>
      </c>
      <c r="P87" s="190">
        <f t="shared" si="13"/>
        <v>630.17061812847408</v>
      </c>
      <c r="Q87" s="190">
        <f t="shared" si="14"/>
        <v>601.18991363868042</v>
      </c>
      <c r="R87" s="191">
        <f t="shared" si="15"/>
        <v>576.30071216570809</v>
      </c>
      <c r="S87" s="170"/>
    </row>
    <row r="88" spans="2:19" ht="15.75" hidden="1" x14ac:dyDescent="0.25">
      <c r="B88" s="168"/>
      <c r="C88" s="195">
        <v>68000</v>
      </c>
      <c r="D88" s="204">
        <f t="shared" si="3"/>
        <v>5852.2046746576907</v>
      </c>
      <c r="E88" s="205">
        <f t="shared" si="16"/>
        <v>2976.2551614503886</v>
      </c>
      <c r="F88" s="206">
        <f t="shared" si="4"/>
        <v>2031.0064183730544</v>
      </c>
      <c r="G88" s="206">
        <f t="shared" si="5"/>
        <v>1558.9170908298956</v>
      </c>
      <c r="H88" s="206">
        <f t="shared" si="6"/>
        <v>1276.0908514370881</v>
      </c>
      <c r="I88" s="206">
        <f t="shared" si="7"/>
        <v>1087.895431187884</v>
      </c>
      <c r="J88" s="206">
        <f t="shared" si="8"/>
        <v>953.77400732626234</v>
      </c>
      <c r="K88" s="206">
        <f t="shared" si="17"/>
        <v>853.44805050417324</v>
      </c>
      <c r="L88" s="206">
        <f t="shared" si="9"/>
        <v>775.65160733216283</v>
      </c>
      <c r="M88" s="207">
        <f t="shared" si="10"/>
        <v>713.62501354489507</v>
      </c>
      <c r="N88" s="189">
        <f t="shared" si="11"/>
        <v>715.40353988271522</v>
      </c>
      <c r="O88" s="190">
        <f t="shared" si="12"/>
        <v>674.18316443441608</v>
      </c>
      <c r="P88" s="190">
        <f t="shared" si="13"/>
        <v>639.57614974233184</v>
      </c>
      <c r="Q88" s="190">
        <f t="shared" si="14"/>
        <v>610.16289742433241</v>
      </c>
      <c r="R88" s="191">
        <f t="shared" si="15"/>
        <v>584.90221533236047</v>
      </c>
      <c r="S88" s="170"/>
    </row>
    <row r="89" spans="2:19" ht="15.75" hidden="1" x14ac:dyDescent="0.25">
      <c r="B89" s="168"/>
      <c r="C89" s="195">
        <v>69000</v>
      </c>
      <c r="D89" s="204">
        <f t="shared" si="3"/>
        <v>5938.2665081085388</v>
      </c>
      <c r="E89" s="205">
        <f t="shared" si="16"/>
        <v>3020.0236197070126</v>
      </c>
      <c r="F89" s="206">
        <f t="shared" si="4"/>
        <v>2060.8741598197171</v>
      </c>
      <c r="G89" s="206">
        <f t="shared" si="5"/>
        <v>1581.8423421656296</v>
      </c>
      <c r="H89" s="206">
        <f t="shared" si="6"/>
        <v>1294.8568933699862</v>
      </c>
      <c r="I89" s="206">
        <f t="shared" si="7"/>
        <v>1103.8938934112352</v>
      </c>
      <c r="J89" s="206">
        <f t="shared" si="8"/>
        <v>967.80009566929562</v>
      </c>
      <c r="K89" s="206">
        <f t="shared" si="17"/>
        <v>865.99875712923472</v>
      </c>
      <c r="L89" s="206">
        <f t="shared" si="9"/>
        <v>787.05824861645942</v>
      </c>
      <c r="M89" s="207">
        <f t="shared" si="10"/>
        <v>724.11949903820232</v>
      </c>
      <c r="N89" s="189">
        <f t="shared" si="11"/>
        <v>725.92418017510806</v>
      </c>
      <c r="O89" s="190">
        <f t="shared" si="12"/>
        <v>684.0976227349222</v>
      </c>
      <c r="P89" s="190">
        <f t="shared" si="13"/>
        <v>648.98168135618971</v>
      </c>
      <c r="Q89" s="190">
        <f t="shared" si="14"/>
        <v>619.13588120998429</v>
      </c>
      <c r="R89" s="191">
        <f t="shared" si="15"/>
        <v>593.50371849901285</v>
      </c>
      <c r="S89" s="170"/>
    </row>
    <row r="90" spans="2:19" ht="15.75" x14ac:dyDescent="0.25">
      <c r="B90" s="168"/>
      <c r="C90" s="195">
        <v>70000</v>
      </c>
      <c r="D90" s="204">
        <f t="shared" si="3"/>
        <v>6024.3283415593869</v>
      </c>
      <c r="E90" s="205">
        <f t="shared" si="16"/>
        <v>3063.7920779636361</v>
      </c>
      <c r="F90" s="206">
        <f t="shared" si="4"/>
        <v>2090.74190126638</v>
      </c>
      <c r="G90" s="206">
        <f t="shared" si="5"/>
        <v>1604.7675935013631</v>
      </c>
      <c r="H90" s="206">
        <f t="shared" si="6"/>
        <v>1313.6229353028846</v>
      </c>
      <c r="I90" s="206">
        <f t="shared" si="7"/>
        <v>1119.8923556345865</v>
      </c>
      <c r="J90" s="206">
        <f t="shared" si="8"/>
        <v>981.82618401232889</v>
      </c>
      <c r="K90" s="206">
        <f t="shared" si="17"/>
        <v>878.54946375429608</v>
      </c>
      <c r="L90" s="206">
        <f t="shared" si="9"/>
        <v>798.46488990075579</v>
      </c>
      <c r="M90" s="207">
        <f t="shared" si="10"/>
        <v>734.61398453150957</v>
      </c>
      <c r="N90" s="192">
        <f t="shared" si="11"/>
        <v>736.44482046750102</v>
      </c>
      <c r="O90" s="193">
        <f t="shared" si="12"/>
        <v>694.01208103542831</v>
      </c>
      <c r="P90" s="193">
        <f t="shared" si="13"/>
        <v>658.38721297004759</v>
      </c>
      <c r="Q90" s="193">
        <f t="shared" si="14"/>
        <v>628.10886499563617</v>
      </c>
      <c r="R90" s="194">
        <f t="shared" si="15"/>
        <v>602.10522166566523</v>
      </c>
      <c r="S90" s="170"/>
    </row>
    <row r="91" spans="2:19" ht="15.75" hidden="1" x14ac:dyDescent="0.25">
      <c r="B91" s="168"/>
      <c r="C91" s="195">
        <v>71000</v>
      </c>
      <c r="D91" s="204">
        <f t="shared" si="3"/>
        <v>6110.3901750102359</v>
      </c>
      <c r="E91" s="205">
        <f t="shared" si="16"/>
        <v>3107.5605362202596</v>
      </c>
      <c r="F91" s="206">
        <f t="shared" si="4"/>
        <v>2120.6096427130424</v>
      </c>
      <c r="G91" s="206">
        <f t="shared" si="5"/>
        <v>1627.6928448370968</v>
      </c>
      <c r="H91" s="206">
        <f t="shared" si="6"/>
        <v>1332.3889772357832</v>
      </c>
      <c r="I91" s="206">
        <f t="shared" si="7"/>
        <v>1135.8908178579377</v>
      </c>
      <c r="J91" s="206">
        <f t="shared" si="8"/>
        <v>995.85227235536217</v>
      </c>
      <c r="K91" s="206">
        <f t="shared" si="17"/>
        <v>891.10017037935734</v>
      </c>
      <c r="L91" s="206">
        <f t="shared" si="9"/>
        <v>809.87153118505228</v>
      </c>
      <c r="M91" s="207">
        <f t="shared" si="10"/>
        <v>745.10847002481694</v>
      </c>
      <c r="N91" s="189">
        <f t="shared" si="11"/>
        <v>746.96546075989386</v>
      </c>
      <c r="O91" s="190">
        <f t="shared" si="12"/>
        <v>703.92653933593442</v>
      </c>
      <c r="P91" s="190">
        <f t="shared" si="13"/>
        <v>667.79274458390535</v>
      </c>
      <c r="Q91" s="190">
        <f t="shared" si="14"/>
        <v>637.08184878128827</v>
      </c>
      <c r="R91" s="191">
        <f t="shared" si="15"/>
        <v>610.70672483231749</v>
      </c>
      <c r="S91" s="170"/>
    </row>
    <row r="92" spans="2:19" ht="15.75" hidden="1" x14ac:dyDescent="0.25">
      <c r="B92" s="168"/>
      <c r="C92" s="195">
        <v>72000</v>
      </c>
      <c r="D92" s="204">
        <f t="shared" si="3"/>
        <v>6196.4520084610831</v>
      </c>
      <c r="E92" s="205">
        <f t="shared" si="16"/>
        <v>3151.3289944768826</v>
      </c>
      <c r="F92" s="206">
        <f t="shared" si="4"/>
        <v>2150.4773841597048</v>
      </c>
      <c r="G92" s="206">
        <f t="shared" si="5"/>
        <v>1650.6180961728307</v>
      </c>
      <c r="H92" s="206">
        <f t="shared" si="6"/>
        <v>1351.1550191686815</v>
      </c>
      <c r="I92" s="206">
        <f t="shared" si="7"/>
        <v>1151.8892800812889</v>
      </c>
      <c r="J92" s="206">
        <f t="shared" si="8"/>
        <v>1009.8783606983955</v>
      </c>
      <c r="K92" s="206">
        <f t="shared" si="17"/>
        <v>903.6508770044187</v>
      </c>
      <c r="L92" s="206">
        <f t="shared" si="9"/>
        <v>821.27817246934887</v>
      </c>
      <c r="M92" s="207">
        <f t="shared" si="10"/>
        <v>755.60295551812419</v>
      </c>
      <c r="N92" s="189">
        <f t="shared" si="11"/>
        <v>757.4861010522867</v>
      </c>
      <c r="O92" s="190">
        <f t="shared" si="12"/>
        <v>713.84099763644065</v>
      </c>
      <c r="P92" s="190">
        <f t="shared" si="13"/>
        <v>677.19827619776311</v>
      </c>
      <c r="Q92" s="190">
        <f t="shared" si="14"/>
        <v>646.05483256694015</v>
      </c>
      <c r="R92" s="191">
        <f t="shared" si="15"/>
        <v>619.30822799896987</v>
      </c>
      <c r="S92" s="170"/>
    </row>
    <row r="93" spans="2:19" ht="15.75" hidden="1" x14ac:dyDescent="0.25">
      <c r="B93" s="168"/>
      <c r="C93" s="195">
        <v>73000</v>
      </c>
      <c r="D93" s="204">
        <f t="shared" si="3"/>
        <v>6282.5138419119312</v>
      </c>
      <c r="E93" s="205">
        <f t="shared" si="16"/>
        <v>3195.0974527335061</v>
      </c>
      <c r="F93" s="206">
        <f t="shared" si="4"/>
        <v>2180.3451256063677</v>
      </c>
      <c r="G93" s="206">
        <f t="shared" si="5"/>
        <v>1673.5433475085645</v>
      </c>
      <c r="H93" s="206">
        <f t="shared" si="6"/>
        <v>1369.9210611015799</v>
      </c>
      <c r="I93" s="206">
        <f t="shared" si="7"/>
        <v>1167.8877423046401</v>
      </c>
      <c r="J93" s="206">
        <f t="shared" si="8"/>
        <v>1023.9044490414287</v>
      </c>
      <c r="K93" s="206">
        <f t="shared" si="17"/>
        <v>916.20158362948007</v>
      </c>
      <c r="L93" s="206">
        <f t="shared" si="9"/>
        <v>832.68481375364536</v>
      </c>
      <c r="M93" s="207">
        <f t="shared" si="10"/>
        <v>766.09744101143144</v>
      </c>
      <c r="N93" s="189">
        <f t="shared" si="11"/>
        <v>768.00674134467965</v>
      </c>
      <c r="O93" s="190">
        <f t="shared" si="12"/>
        <v>723.75545593694665</v>
      </c>
      <c r="P93" s="190">
        <f t="shared" si="13"/>
        <v>686.60380781162098</v>
      </c>
      <c r="Q93" s="190">
        <f t="shared" si="14"/>
        <v>655.02781635259203</v>
      </c>
      <c r="R93" s="191">
        <f t="shared" si="15"/>
        <v>627.90973116562225</v>
      </c>
      <c r="S93" s="170"/>
    </row>
    <row r="94" spans="2:19" ht="15.75" hidden="1" x14ac:dyDescent="0.25">
      <c r="B94" s="168"/>
      <c r="C94" s="195">
        <v>74000</v>
      </c>
      <c r="D94" s="204">
        <f t="shared" ref="D94:D157" si="18">PMT($D$11,$D$6,C94*(-1))</f>
        <v>6368.5756753627802</v>
      </c>
      <c r="E94" s="205">
        <f t="shared" si="16"/>
        <v>3238.8659109901296</v>
      </c>
      <c r="F94" s="206">
        <f t="shared" ref="F94:F157" si="19">PMT($F$11,$F$6,C94*(-1))</f>
        <v>2210.2128670530296</v>
      </c>
      <c r="G94" s="206">
        <f t="shared" ref="G94:G157" si="20">PMT($G$11,$G$6,C94*(-1))</f>
        <v>1696.4685988442984</v>
      </c>
      <c r="H94" s="206">
        <f t="shared" ref="H94:H157" si="21">PMT($H$11,$H$6,C94*(-1))</f>
        <v>1388.6871030344782</v>
      </c>
      <c r="I94" s="206">
        <f t="shared" ref="I94:I157" si="22">PMT($I$11,$I$6,C94*(-1))</f>
        <v>1183.8862045279914</v>
      </c>
      <c r="J94" s="206">
        <f t="shared" ref="J94:J157" si="23">PMT($J$11,$J$6,C94*(-1))</f>
        <v>1037.930537384462</v>
      </c>
      <c r="K94" s="206">
        <f t="shared" si="17"/>
        <v>928.75229025454144</v>
      </c>
      <c r="L94" s="206">
        <f t="shared" ref="L94:L157" si="24">PMT($L$11,$L$6,C94*(-1))</f>
        <v>844.09145503794184</v>
      </c>
      <c r="M94" s="207">
        <f t="shared" ref="M94:M157" si="25">PMT($M$11,$M$6,C94*(-1))</f>
        <v>776.59192650473881</v>
      </c>
      <c r="N94" s="189">
        <f t="shared" ref="N94:N157" si="26">PMT($N$11,$N$6,C94*(-1))</f>
        <v>778.52738163707249</v>
      </c>
      <c r="O94" s="190">
        <f t="shared" ref="O94:O157" si="27">PMT($O$11,$O$6,C94*(-1))</f>
        <v>733.66991423745276</v>
      </c>
      <c r="P94" s="190">
        <f t="shared" ref="P94:P157" si="28">PMT($P$11,$P$6,C94*(-1))</f>
        <v>696.00933942547874</v>
      </c>
      <c r="Q94" s="190">
        <f t="shared" ref="Q94:Q157" si="29">PMT($Q$11,$Q$6,C94*(-1))</f>
        <v>664.00080013824402</v>
      </c>
      <c r="R94" s="191">
        <f t="shared" ref="R94:R157" si="30">PMT($R$11,$R$6,C94*(-1))</f>
        <v>636.51123433227463</v>
      </c>
      <c r="S94" s="170"/>
    </row>
    <row r="95" spans="2:19" ht="15.75" hidden="1" x14ac:dyDescent="0.25">
      <c r="B95" s="168"/>
      <c r="C95" s="188">
        <v>75000</v>
      </c>
      <c r="D95" s="200">
        <f t="shared" si="18"/>
        <v>6454.6375088136283</v>
      </c>
      <c r="E95" s="201">
        <f t="shared" ref="E95:E158" si="31">PMT($E$11,$E$6,C95*(-1))</f>
        <v>3282.6343692467526</v>
      </c>
      <c r="F95" s="202">
        <f t="shared" si="19"/>
        <v>2240.0806084996925</v>
      </c>
      <c r="G95" s="202">
        <f t="shared" si="20"/>
        <v>1719.3938501800319</v>
      </c>
      <c r="H95" s="202">
        <f t="shared" si="21"/>
        <v>1407.4531449673766</v>
      </c>
      <c r="I95" s="202">
        <f t="shared" si="22"/>
        <v>1199.8846667513426</v>
      </c>
      <c r="J95" s="202">
        <f t="shared" si="23"/>
        <v>1051.9566257274953</v>
      </c>
      <c r="K95" s="202">
        <f t="shared" ref="K95:K158" si="32">PMT($K$11,$K$6,C95*(-1))</f>
        <v>941.3029968796028</v>
      </c>
      <c r="L95" s="202">
        <f t="shared" si="24"/>
        <v>855.49809632223844</v>
      </c>
      <c r="M95" s="203">
        <f t="shared" si="25"/>
        <v>787.08641199804606</v>
      </c>
      <c r="N95" s="192">
        <f t="shared" si="26"/>
        <v>789.04802192946545</v>
      </c>
      <c r="O95" s="193">
        <f t="shared" si="27"/>
        <v>743.58437253795898</v>
      </c>
      <c r="P95" s="193">
        <f t="shared" si="28"/>
        <v>705.41487103933662</v>
      </c>
      <c r="Q95" s="193">
        <f t="shared" si="29"/>
        <v>672.97378392389601</v>
      </c>
      <c r="R95" s="194">
        <f t="shared" si="30"/>
        <v>645.112737498927</v>
      </c>
      <c r="S95" s="170"/>
    </row>
    <row r="96" spans="2:19" ht="15.75" hidden="1" x14ac:dyDescent="0.25">
      <c r="B96" s="168"/>
      <c r="C96" s="195">
        <v>76000</v>
      </c>
      <c r="D96" s="204">
        <f t="shared" si="18"/>
        <v>6540.6993422644773</v>
      </c>
      <c r="E96" s="205">
        <f t="shared" si="31"/>
        <v>3326.4028275033761</v>
      </c>
      <c r="F96" s="206">
        <f t="shared" si="19"/>
        <v>2269.9483499463549</v>
      </c>
      <c r="G96" s="206">
        <f t="shared" si="20"/>
        <v>1742.3191015157656</v>
      </c>
      <c r="H96" s="206">
        <f t="shared" si="21"/>
        <v>1426.2191869002747</v>
      </c>
      <c r="I96" s="206">
        <f t="shared" si="22"/>
        <v>1215.883128974694</v>
      </c>
      <c r="J96" s="206">
        <f t="shared" si="23"/>
        <v>1065.9827140705286</v>
      </c>
      <c r="K96" s="206">
        <f t="shared" si="32"/>
        <v>953.85370350466417</v>
      </c>
      <c r="L96" s="206">
        <f t="shared" si="24"/>
        <v>866.90473760653492</v>
      </c>
      <c r="M96" s="207">
        <f t="shared" si="25"/>
        <v>797.58089749135331</v>
      </c>
      <c r="N96" s="189">
        <f t="shared" si="26"/>
        <v>799.56866222185829</v>
      </c>
      <c r="O96" s="190">
        <f t="shared" si="27"/>
        <v>753.4988308384651</v>
      </c>
      <c r="P96" s="190">
        <f t="shared" si="28"/>
        <v>714.82040265319449</v>
      </c>
      <c r="Q96" s="190">
        <f t="shared" si="29"/>
        <v>681.94676770954788</v>
      </c>
      <c r="R96" s="191">
        <f t="shared" si="30"/>
        <v>653.71424066557927</v>
      </c>
      <c r="S96" s="170"/>
    </row>
    <row r="97" spans="2:19" ht="15.75" hidden="1" x14ac:dyDescent="0.25">
      <c r="B97" s="168"/>
      <c r="C97" s="195">
        <v>77000</v>
      </c>
      <c r="D97" s="204">
        <f t="shared" si="18"/>
        <v>6626.7611757153254</v>
      </c>
      <c r="E97" s="205">
        <f t="shared" si="31"/>
        <v>3370.1712857599996</v>
      </c>
      <c r="F97" s="206">
        <f t="shared" si="19"/>
        <v>2299.8160913930174</v>
      </c>
      <c r="G97" s="206">
        <f t="shared" si="20"/>
        <v>1765.2443528514996</v>
      </c>
      <c r="H97" s="206">
        <f t="shared" si="21"/>
        <v>1444.9852288331731</v>
      </c>
      <c r="I97" s="206">
        <f t="shared" si="22"/>
        <v>1231.881591198045</v>
      </c>
      <c r="J97" s="206">
        <f t="shared" si="23"/>
        <v>1080.0088024135616</v>
      </c>
      <c r="K97" s="206">
        <f t="shared" si="32"/>
        <v>966.40441012972565</v>
      </c>
      <c r="L97" s="206">
        <f t="shared" si="24"/>
        <v>878.31137889083152</v>
      </c>
      <c r="M97" s="207">
        <f t="shared" si="25"/>
        <v>808.07538298466068</v>
      </c>
      <c r="N97" s="189">
        <f t="shared" si="26"/>
        <v>810.08930251425113</v>
      </c>
      <c r="O97" s="190">
        <f t="shared" si="27"/>
        <v>763.41328913897109</v>
      </c>
      <c r="P97" s="190">
        <f t="shared" si="28"/>
        <v>724.22593426705225</v>
      </c>
      <c r="Q97" s="190">
        <f t="shared" si="29"/>
        <v>690.91975149519988</v>
      </c>
      <c r="R97" s="191">
        <f t="shared" si="30"/>
        <v>662.31574383223165</v>
      </c>
      <c r="S97" s="170"/>
    </row>
    <row r="98" spans="2:19" ht="15.75" hidden="1" x14ac:dyDescent="0.25">
      <c r="B98" s="168"/>
      <c r="C98" s="195">
        <v>78000</v>
      </c>
      <c r="D98" s="204">
        <f t="shared" si="18"/>
        <v>6712.8230091661744</v>
      </c>
      <c r="E98" s="205">
        <f t="shared" si="31"/>
        <v>3413.9397440166226</v>
      </c>
      <c r="F98" s="206">
        <f t="shared" si="19"/>
        <v>2329.6838328396802</v>
      </c>
      <c r="G98" s="206">
        <f t="shared" si="20"/>
        <v>1788.1696041872333</v>
      </c>
      <c r="H98" s="206">
        <f t="shared" si="21"/>
        <v>1463.7512707660715</v>
      </c>
      <c r="I98" s="206">
        <f t="shared" si="22"/>
        <v>1247.8800534213963</v>
      </c>
      <c r="J98" s="206">
        <f t="shared" si="23"/>
        <v>1094.0348907565951</v>
      </c>
      <c r="K98" s="206">
        <f t="shared" si="32"/>
        <v>978.95511675478701</v>
      </c>
      <c r="L98" s="206">
        <f t="shared" si="24"/>
        <v>889.71802017512789</v>
      </c>
      <c r="M98" s="207">
        <f t="shared" si="25"/>
        <v>818.56986847796793</v>
      </c>
      <c r="N98" s="189">
        <f t="shared" si="26"/>
        <v>820.60994280664409</v>
      </c>
      <c r="O98" s="190">
        <f t="shared" si="27"/>
        <v>773.32774743947721</v>
      </c>
      <c r="P98" s="190">
        <f t="shared" si="28"/>
        <v>733.63146588091013</v>
      </c>
      <c r="Q98" s="190">
        <f t="shared" si="29"/>
        <v>699.89273528085187</v>
      </c>
      <c r="R98" s="191">
        <f t="shared" si="30"/>
        <v>670.91724699888402</v>
      </c>
      <c r="S98" s="170"/>
    </row>
    <row r="99" spans="2:19" ht="15.75" hidden="1" x14ac:dyDescent="0.25">
      <c r="B99" s="168"/>
      <c r="C99" s="195">
        <v>79000</v>
      </c>
      <c r="D99" s="204">
        <f t="shared" si="18"/>
        <v>6798.8848426170225</v>
      </c>
      <c r="E99" s="205">
        <f t="shared" si="31"/>
        <v>3457.7082022732461</v>
      </c>
      <c r="F99" s="206">
        <f t="shared" si="19"/>
        <v>2359.5515742863427</v>
      </c>
      <c r="G99" s="206">
        <f t="shared" si="20"/>
        <v>1811.094855522967</v>
      </c>
      <c r="H99" s="206">
        <f t="shared" si="21"/>
        <v>1482.5173126989698</v>
      </c>
      <c r="I99" s="206">
        <f t="shared" si="22"/>
        <v>1263.8785156447475</v>
      </c>
      <c r="J99" s="206">
        <f t="shared" si="23"/>
        <v>1108.0609790996284</v>
      </c>
      <c r="K99" s="206">
        <f t="shared" si="32"/>
        <v>991.50582337984838</v>
      </c>
      <c r="L99" s="206">
        <f t="shared" si="24"/>
        <v>901.12466145942437</v>
      </c>
      <c r="M99" s="207">
        <f t="shared" si="25"/>
        <v>829.06435397127518</v>
      </c>
      <c r="N99" s="189">
        <f t="shared" si="26"/>
        <v>831.13058309903693</v>
      </c>
      <c r="O99" s="190">
        <f t="shared" si="27"/>
        <v>783.24220573998343</v>
      </c>
      <c r="P99" s="190">
        <f t="shared" si="28"/>
        <v>743.036997494768</v>
      </c>
      <c r="Q99" s="190">
        <f t="shared" si="29"/>
        <v>708.86571906650374</v>
      </c>
      <c r="R99" s="191">
        <f t="shared" si="30"/>
        <v>679.5187501655364</v>
      </c>
      <c r="S99" s="170"/>
    </row>
    <row r="100" spans="2:19" ht="15.75" x14ac:dyDescent="0.25">
      <c r="B100" s="168"/>
      <c r="C100" s="188">
        <v>80000</v>
      </c>
      <c r="D100" s="200">
        <f t="shared" si="18"/>
        <v>6884.9466760678706</v>
      </c>
      <c r="E100" s="201">
        <f t="shared" si="31"/>
        <v>3501.4766605298696</v>
      </c>
      <c r="F100" s="202">
        <f t="shared" si="19"/>
        <v>2389.4193157330051</v>
      </c>
      <c r="G100" s="202">
        <f t="shared" si="20"/>
        <v>1834.0201068587007</v>
      </c>
      <c r="H100" s="202">
        <f t="shared" si="21"/>
        <v>1501.2833546318684</v>
      </c>
      <c r="I100" s="202">
        <f t="shared" si="22"/>
        <v>1279.8769778680989</v>
      </c>
      <c r="J100" s="202">
        <f t="shared" si="23"/>
        <v>1122.0870674426615</v>
      </c>
      <c r="K100" s="202">
        <f t="shared" si="32"/>
        <v>1004.0565300049097</v>
      </c>
      <c r="L100" s="202">
        <f t="shared" si="24"/>
        <v>912.53130274372097</v>
      </c>
      <c r="M100" s="203">
        <f t="shared" si="25"/>
        <v>839.55883946458255</v>
      </c>
      <c r="N100" s="192">
        <f t="shared" si="26"/>
        <v>841.65122339142965</v>
      </c>
      <c r="O100" s="193">
        <f t="shared" si="27"/>
        <v>793.15666404048955</v>
      </c>
      <c r="P100" s="193">
        <f t="shared" si="28"/>
        <v>752.44252910862576</v>
      </c>
      <c r="Q100" s="193">
        <f t="shared" si="29"/>
        <v>717.83870285215573</v>
      </c>
      <c r="R100" s="194">
        <f t="shared" si="30"/>
        <v>688.12025333218878</v>
      </c>
      <c r="S100" s="170"/>
    </row>
    <row r="101" spans="2:19" ht="15.75" hidden="1" x14ac:dyDescent="0.25">
      <c r="B101" s="168"/>
      <c r="C101" s="195">
        <v>81000</v>
      </c>
      <c r="D101" s="204">
        <f t="shared" si="18"/>
        <v>6971.0085095187196</v>
      </c>
      <c r="E101" s="205">
        <f t="shared" si="31"/>
        <v>3545.2451187864926</v>
      </c>
      <c r="F101" s="206">
        <f t="shared" si="19"/>
        <v>2419.287057179668</v>
      </c>
      <c r="G101" s="206">
        <f t="shared" si="20"/>
        <v>1856.9453581944344</v>
      </c>
      <c r="H101" s="206">
        <f t="shared" si="21"/>
        <v>1520.0493965647668</v>
      </c>
      <c r="I101" s="206">
        <f t="shared" si="22"/>
        <v>1295.8754400914499</v>
      </c>
      <c r="J101" s="206">
        <f t="shared" si="23"/>
        <v>1136.113155785695</v>
      </c>
      <c r="K101" s="206">
        <f t="shared" si="32"/>
        <v>1016.6072366299711</v>
      </c>
      <c r="L101" s="206">
        <f t="shared" si="24"/>
        <v>923.93794402801745</v>
      </c>
      <c r="M101" s="207">
        <f t="shared" si="25"/>
        <v>850.05332495788969</v>
      </c>
      <c r="N101" s="189">
        <f t="shared" si="26"/>
        <v>852.17186368382261</v>
      </c>
      <c r="O101" s="190">
        <f t="shared" si="27"/>
        <v>803.07112234099554</v>
      </c>
      <c r="P101" s="190">
        <f t="shared" si="28"/>
        <v>761.84806072248364</v>
      </c>
      <c r="Q101" s="190">
        <f t="shared" si="29"/>
        <v>726.81168663780761</v>
      </c>
      <c r="R101" s="191">
        <f t="shared" si="30"/>
        <v>696.72175649884116</v>
      </c>
      <c r="S101" s="170"/>
    </row>
    <row r="102" spans="2:19" ht="15.75" hidden="1" x14ac:dyDescent="0.25">
      <c r="B102" s="168"/>
      <c r="C102" s="195">
        <v>82000</v>
      </c>
      <c r="D102" s="204">
        <f t="shared" si="18"/>
        <v>7057.0703429695677</v>
      </c>
      <c r="E102" s="205">
        <f t="shared" si="31"/>
        <v>3589.0135770431161</v>
      </c>
      <c r="F102" s="206">
        <f t="shared" si="19"/>
        <v>2449.1547986263304</v>
      </c>
      <c r="G102" s="206">
        <f t="shared" si="20"/>
        <v>1879.8706095301684</v>
      </c>
      <c r="H102" s="206">
        <f t="shared" si="21"/>
        <v>1538.8154384976651</v>
      </c>
      <c r="I102" s="206">
        <f t="shared" si="22"/>
        <v>1311.8739023148012</v>
      </c>
      <c r="J102" s="206">
        <f t="shared" si="23"/>
        <v>1150.1392441287283</v>
      </c>
      <c r="K102" s="206">
        <f t="shared" si="32"/>
        <v>1029.1579432550325</v>
      </c>
      <c r="L102" s="206">
        <f t="shared" si="24"/>
        <v>935.34458531231405</v>
      </c>
      <c r="M102" s="207">
        <f t="shared" si="25"/>
        <v>860.54781045119694</v>
      </c>
      <c r="N102" s="189">
        <f t="shared" si="26"/>
        <v>862.69250397621545</v>
      </c>
      <c r="O102" s="190">
        <f t="shared" si="27"/>
        <v>812.98558064150177</v>
      </c>
      <c r="P102" s="190">
        <f t="shared" si="28"/>
        <v>771.25359233634128</v>
      </c>
      <c r="Q102" s="190">
        <f t="shared" si="29"/>
        <v>735.78467042345949</v>
      </c>
      <c r="R102" s="191">
        <f t="shared" si="30"/>
        <v>705.32325966549354</v>
      </c>
      <c r="S102" s="170"/>
    </row>
    <row r="103" spans="2:19" ht="15.75" hidden="1" x14ac:dyDescent="0.25">
      <c r="B103" s="168"/>
      <c r="C103" s="195">
        <v>83000</v>
      </c>
      <c r="D103" s="204">
        <f t="shared" si="18"/>
        <v>7143.1321764204167</v>
      </c>
      <c r="E103" s="205">
        <f t="shared" si="31"/>
        <v>3632.7820352997396</v>
      </c>
      <c r="F103" s="206">
        <f t="shared" si="19"/>
        <v>2479.0225400729928</v>
      </c>
      <c r="G103" s="206">
        <f t="shared" si="20"/>
        <v>1902.7958608659021</v>
      </c>
      <c r="H103" s="206">
        <f t="shared" si="21"/>
        <v>1557.5814804305633</v>
      </c>
      <c r="I103" s="206">
        <f t="shared" si="22"/>
        <v>1327.8723645381524</v>
      </c>
      <c r="J103" s="206">
        <f t="shared" si="23"/>
        <v>1164.1653324717613</v>
      </c>
      <c r="K103" s="206">
        <f t="shared" si="32"/>
        <v>1041.7086498800938</v>
      </c>
      <c r="L103" s="206">
        <f t="shared" si="24"/>
        <v>946.75122659661054</v>
      </c>
      <c r="M103" s="207">
        <f t="shared" si="25"/>
        <v>871.0422959445043</v>
      </c>
      <c r="N103" s="189">
        <f t="shared" si="26"/>
        <v>873.21314426860829</v>
      </c>
      <c r="O103" s="190">
        <f t="shared" si="27"/>
        <v>822.90003894200788</v>
      </c>
      <c r="P103" s="190">
        <f t="shared" si="28"/>
        <v>780.65912395019916</v>
      </c>
      <c r="Q103" s="190">
        <f t="shared" si="29"/>
        <v>744.75765420911159</v>
      </c>
      <c r="R103" s="191">
        <f t="shared" si="30"/>
        <v>713.92476283214592</v>
      </c>
      <c r="S103" s="170"/>
    </row>
    <row r="104" spans="2:19" ht="15.75" hidden="1" x14ac:dyDescent="0.25">
      <c r="B104" s="168"/>
      <c r="C104" s="195">
        <v>84000</v>
      </c>
      <c r="D104" s="204">
        <f t="shared" si="18"/>
        <v>7229.1940098712639</v>
      </c>
      <c r="E104" s="205">
        <f t="shared" si="31"/>
        <v>3676.5504935563627</v>
      </c>
      <c r="F104" s="206">
        <f t="shared" si="19"/>
        <v>2508.8902815196557</v>
      </c>
      <c r="G104" s="206">
        <f t="shared" si="20"/>
        <v>1925.7211122016358</v>
      </c>
      <c r="H104" s="206">
        <f t="shared" si="21"/>
        <v>1576.3475223634616</v>
      </c>
      <c r="I104" s="206">
        <f t="shared" si="22"/>
        <v>1343.8708267615038</v>
      </c>
      <c r="J104" s="206">
        <f t="shared" si="23"/>
        <v>1178.1914208147948</v>
      </c>
      <c r="K104" s="206">
        <f t="shared" si="32"/>
        <v>1054.2593565051552</v>
      </c>
      <c r="L104" s="206">
        <f t="shared" si="24"/>
        <v>958.15786788090702</v>
      </c>
      <c r="M104" s="207">
        <f t="shared" si="25"/>
        <v>881.53678143781156</v>
      </c>
      <c r="N104" s="189">
        <f t="shared" si="26"/>
        <v>883.73378456100124</v>
      </c>
      <c r="O104" s="190">
        <f t="shared" si="27"/>
        <v>832.81449724251388</v>
      </c>
      <c r="P104" s="190">
        <f t="shared" si="28"/>
        <v>790.06465556405703</v>
      </c>
      <c r="Q104" s="190">
        <f t="shared" si="29"/>
        <v>753.73063799476347</v>
      </c>
      <c r="R104" s="191">
        <f t="shared" si="30"/>
        <v>722.52626599879818</v>
      </c>
      <c r="S104" s="170"/>
    </row>
    <row r="105" spans="2:19" ht="15.75" hidden="1" x14ac:dyDescent="0.25">
      <c r="B105" s="168"/>
      <c r="C105" s="188">
        <v>85000</v>
      </c>
      <c r="D105" s="200">
        <f t="shared" si="18"/>
        <v>7315.255843322112</v>
      </c>
      <c r="E105" s="201">
        <f t="shared" si="31"/>
        <v>3720.3189518129861</v>
      </c>
      <c r="F105" s="202">
        <f t="shared" si="19"/>
        <v>2538.7580229663181</v>
      </c>
      <c r="G105" s="202">
        <f t="shared" si="20"/>
        <v>1948.6463635373696</v>
      </c>
      <c r="H105" s="202">
        <f t="shared" si="21"/>
        <v>1595.11356429636</v>
      </c>
      <c r="I105" s="202">
        <f t="shared" si="22"/>
        <v>1359.8692889848548</v>
      </c>
      <c r="J105" s="202">
        <f t="shared" si="23"/>
        <v>1192.2175091578279</v>
      </c>
      <c r="K105" s="202">
        <f t="shared" si="32"/>
        <v>1066.8100631302166</v>
      </c>
      <c r="L105" s="202">
        <f t="shared" si="24"/>
        <v>969.5645091652035</v>
      </c>
      <c r="M105" s="203">
        <f t="shared" si="25"/>
        <v>892.03126693111881</v>
      </c>
      <c r="N105" s="192">
        <f t="shared" si="26"/>
        <v>894.25442485339408</v>
      </c>
      <c r="O105" s="193">
        <f t="shared" si="27"/>
        <v>842.72895554302011</v>
      </c>
      <c r="P105" s="193">
        <f t="shared" si="28"/>
        <v>799.4701871779148</v>
      </c>
      <c r="Q105" s="193">
        <f t="shared" si="29"/>
        <v>762.70362178041546</v>
      </c>
      <c r="R105" s="194">
        <f t="shared" si="30"/>
        <v>731.12776916545056</v>
      </c>
      <c r="S105" s="170"/>
    </row>
    <row r="106" spans="2:19" ht="15.75" hidden="1" x14ac:dyDescent="0.25">
      <c r="B106" s="168"/>
      <c r="C106" s="195">
        <v>86000</v>
      </c>
      <c r="D106" s="204">
        <f t="shared" si="18"/>
        <v>7401.317676772961</v>
      </c>
      <c r="E106" s="205">
        <f t="shared" si="31"/>
        <v>3764.0874100696096</v>
      </c>
      <c r="F106" s="206">
        <f t="shared" si="19"/>
        <v>2568.6257644129805</v>
      </c>
      <c r="G106" s="206">
        <f t="shared" si="20"/>
        <v>1971.5716148731033</v>
      </c>
      <c r="H106" s="206">
        <f t="shared" si="21"/>
        <v>1613.8796062292583</v>
      </c>
      <c r="I106" s="206">
        <f t="shared" si="22"/>
        <v>1375.8677512082061</v>
      </c>
      <c r="J106" s="206">
        <f t="shared" si="23"/>
        <v>1206.2435975008611</v>
      </c>
      <c r="K106" s="206">
        <f t="shared" si="32"/>
        <v>1079.3607697552779</v>
      </c>
      <c r="L106" s="206">
        <f t="shared" si="24"/>
        <v>980.97115044949999</v>
      </c>
      <c r="M106" s="207">
        <f t="shared" si="25"/>
        <v>902.52575242442606</v>
      </c>
      <c r="N106" s="189">
        <f t="shared" si="26"/>
        <v>904.77506514578693</v>
      </c>
      <c r="O106" s="190">
        <f t="shared" si="27"/>
        <v>852.64341384352622</v>
      </c>
      <c r="P106" s="190">
        <f t="shared" si="28"/>
        <v>808.87571879177267</v>
      </c>
      <c r="Q106" s="190">
        <f t="shared" si="29"/>
        <v>771.67660556606734</v>
      </c>
      <c r="R106" s="191">
        <f t="shared" si="30"/>
        <v>739.72927233210294</v>
      </c>
      <c r="S106" s="170"/>
    </row>
    <row r="107" spans="2:19" ht="15.75" hidden="1" x14ac:dyDescent="0.25">
      <c r="B107" s="168"/>
      <c r="C107" s="195">
        <v>87000</v>
      </c>
      <c r="D107" s="204">
        <f t="shared" si="18"/>
        <v>7487.3795102238091</v>
      </c>
      <c r="E107" s="205">
        <f t="shared" si="31"/>
        <v>3807.8558683262327</v>
      </c>
      <c r="F107" s="206">
        <f t="shared" si="19"/>
        <v>2598.4935058596434</v>
      </c>
      <c r="G107" s="206">
        <f t="shared" si="20"/>
        <v>1994.496866208837</v>
      </c>
      <c r="H107" s="206">
        <f t="shared" si="21"/>
        <v>1632.6456481621567</v>
      </c>
      <c r="I107" s="206">
        <f t="shared" si="22"/>
        <v>1391.8662134315575</v>
      </c>
      <c r="J107" s="206">
        <f t="shared" si="23"/>
        <v>1220.2696858438946</v>
      </c>
      <c r="K107" s="206">
        <f t="shared" si="32"/>
        <v>1091.9114763803393</v>
      </c>
      <c r="L107" s="206">
        <f t="shared" si="24"/>
        <v>992.37779173379647</v>
      </c>
      <c r="M107" s="207">
        <f t="shared" si="25"/>
        <v>913.02023791773343</v>
      </c>
      <c r="N107" s="189">
        <f t="shared" si="26"/>
        <v>915.29570543817988</v>
      </c>
      <c r="O107" s="190">
        <f t="shared" si="27"/>
        <v>862.55787214403233</v>
      </c>
      <c r="P107" s="190">
        <f t="shared" si="28"/>
        <v>818.28125040563054</v>
      </c>
      <c r="Q107" s="190">
        <f t="shared" si="29"/>
        <v>780.64958935171933</v>
      </c>
      <c r="R107" s="191">
        <f t="shared" si="30"/>
        <v>748.3307754987552</v>
      </c>
      <c r="S107" s="170"/>
    </row>
    <row r="108" spans="2:19" ht="15.75" hidden="1" x14ac:dyDescent="0.25">
      <c r="B108" s="168"/>
      <c r="C108" s="195">
        <v>88000</v>
      </c>
      <c r="D108" s="204">
        <f t="shared" si="18"/>
        <v>7573.4413436746581</v>
      </c>
      <c r="E108" s="205">
        <f t="shared" si="31"/>
        <v>3851.6243265828566</v>
      </c>
      <c r="F108" s="206">
        <f t="shared" si="19"/>
        <v>2628.3612473063058</v>
      </c>
      <c r="G108" s="206">
        <f t="shared" si="20"/>
        <v>2017.4221175445709</v>
      </c>
      <c r="H108" s="206">
        <f t="shared" si="21"/>
        <v>1651.4116900950551</v>
      </c>
      <c r="I108" s="206">
        <f t="shared" si="22"/>
        <v>1407.8646756549088</v>
      </c>
      <c r="J108" s="206">
        <f t="shared" si="23"/>
        <v>1234.2957741869277</v>
      </c>
      <c r="K108" s="206">
        <f t="shared" si="32"/>
        <v>1104.4621830054007</v>
      </c>
      <c r="L108" s="206">
        <f t="shared" si="24"/>
        <v>1003.7844330180931</v>
      </c>
      <c r="M108" s="207">
        <f t="shared" si="25"/>
        <v>923.51472341104068</v>
      </c>
      <c r="N108" s="189">
        <f t="shared" si="26"/>
        <v>925.81634573057272</v>
      </c>
      <c r="O108" s="190">
        <f t="shared" si="27"/>
        <v>872.47233044453856</v>
      </c>
      <c r="P108" s="190">
        <f t="shared" si="28"/>
        <v>827.68678201948831</v>
      </c>
      <c r="Q108" s="190">
        <f t="shared" si="29"/>
        <v>789.62257313737121</v>
      </c>
      <c r="R108" s="191">
        <f t="shared" si="30"/>
        <v>756.93227866540758</v>
      </c>
      <c r="S108" s="170"/>
    </row>
    <row r="109" spans="2:19" ht="15.75" hidden="1" x14ac:dyDescent="0.25">
      <c r="B109" s="168"/>
      <c r="C109" s="195">
        <v>89000</v>
      </c>
      <c r="D109" s="204">
        <f t="shared" si="18"/>
        <v>7659.5031771255062</v>
      </c>
      <c r="E109" s="205">
        <f t="shared" si="31"/>
        <v>3895.3927848394801</v>
      </c>
      <c r="F109" s="206">
        <f t="shared" si="19"/>
        <v>2658.2289887529682</v>
      </c>
      <c r="G109" s="206">
        <f t="shared" si="20"/>
        <v>2040.3473688803047</v>
      </c>
      <c r="H109" s="206">
        <f t="shared" si="21"/>
        <v>1670.1777320279534</v>
      </c>
      <c r="I109" s="206">
        <f t="shared" si="22"/>
        <v>1423.8631378782597</v>
      </c>
      <c r="J109" s="206">
        <f t="shared" si="23"/>
        <v>1248.321862529961</v>
      </c>
      <c r="K109" s="206">
        <f t="shared" si="32"/>
        <v>1117.012889630462</v>
      </c>
      <c r="L109" s="206">
        <f t="shared" si="24"/>
        <v>1015.1910743023896</v>
      </c>
      <c r="M109" s="207">
        <f t="shared" si="25"/>
        <v>934.00920890434793</v>
      </c>
      <c r="N109" s="189">
        <f t="shared" si="26"/>
        <v>936.33698602296568</v>
      </c>
      <c r="O109" s="190">
        <f t="shared" si="27"/>
        <v>882.38678874504456</v>
      </c>
      <c r="P109" s="190">
        <f t="shared" si="28"/>
        <v>837.09231363334618</v>
      </c>
      <c r="Q109" s="190">
        <f t="shared" si="29"/>
        <v>798.59555692302331</v>
      </c>
      <c r="R109" s="191">
        <f t="shared" si="30"/>
        <v>765.53378183205996</v>
      </c>
      <c r="S109" s="170"/>
    </row>
    <row r="110" spans="2:19" ht="15.75" x14ac:dyDescent="0.25">
      <c r="B110" s="168"/>
      <c r="C110" s="195">
        <v>90000</v>
      </c>
      <c r="D110" s="204">
        <f t="shared" si="18"/>
        <v>7745.5650105763543</v>
      </c>
      <c r="E110" s="205">
        <f t="shared" si="31"/>
        <v>3939.1612430961036</v>
      </c>
      <c r="F110" s="206">
        <f t="shared" si="19"/>
        <v>2688.0967301996311</v>
      </c>
      <c r="G110" s="206">
        <f t="shared" si="20"/>
        <v>2063.2726202160384</v>
      </c>
      <c r="H110" s="206">
        <f t="shared" si="21"/>
        <v>1688.943773960852</v>
      </c>
      <c r="I110" s="206">
        <f t="shared" si="22"/>
        <v>1439.861600101611</v>
      </c>
      <c r="J110" s="206">
        <f t="shared" si="23"/>
        <v>1262.3479508729945</v>
      </c>
      <c r="K110" s="206">
        <f t="shared" si="32"/>
        <v>1129.5635962555236</v>
      </c>
      <c r="L110" s="206">
        <f t="shared" si="24"/>
        <v>1026.597715586686</v>
      </c>
      <c r="M110" s="207">
        <f t="shared" si="25"/>
        <v>944.50369439765529</v>
      </c>
      <c r="N110" s="192">
        <f t="shared" si="26"/>
        <v>946.85762631535852</v>
      </c>
      <c r="O110" s="193">
        <f t="shared" si="27"/>
        <v>892.30124704555067</v>
      </c>
      <c r="P110" s="193">
        <f t="shared" si="28"/>
        <v>846.49784524720394</v>
      </c>
      <c r="Q110" s="193">
        <f t="shared" si="29"/>
        <v>807.56854070867519</v>
      </c>
      <c r="R110" s="194">
        <f t="shared" si="30"/>
        <v>774.13528499871245</v>
      </c>
      <c r="S110" s="170"/>
    </row>
    <row r="111" spans="2:19" ht="15.75" hidden="1" x14ac:dyDescent="0.25">
      <c r="B111" s="168"/>
      <c r="C111" s="195">
        <v>91000</v>
      </c>
      <c r="D111" s="204">
        <f t="shared" si="18"/>
        <v>7831.6268440272033</v>
      </c>
      <c r="E111" s="205">
        <f t="shared" si="31"/>
        <v>3982.9297013527266</v>
      </c>
      <c r="F111" s="206">
        <f t="shared" si="19"/>
        <v>2717.9644716462935</v>
      </c>
      <c r="G111" s="206">
        <f t="shared" si="20"/>
        <v>2086.1978715517721</v>
      </c>
      <c r="H111" s="206">
        <f t="shared" si="21"/>
        <v>1707.7098158937501</v>
      </c>
      <c r="I111" s="206">
        <f t="shared" si="22"/>
        <v>1455.8600623249624</v>
      </c>
      <c r="J111" s="206">
        <f t="shared" si="23"/>
        <v>1276.3740392160275</v>
      </c>
      <c r="K111" s="206">
        <f t="shared" si="32"/>
        <v>1142.1143028805848</v>
      </c>
      <c r="L111" s="206">
        <f t="shared" si="24"/>
        <v>1038.0043568709825</v>
      </c>
      <c r="M111" s="207">
        <f t="shared" si="25"/>
        <v>954.99817989096255</v>
      </c>
      <c r="N111" s="189">
        <f t="shared" si="26"/>
        <v>957.37826660775136</v>
      </c>
      <c r="O111" s="190">
        <f t="shared" si="27"/>
        <v>902.21570534605689</v>
      </c>
      <c r="P111" s="190">
        <f t="shared" si="28"/>
        <v>855.90337686106182</v>
      </c>
      <c r="Q111" s="190">
        <f t="shared" si="29"/>
        <v>816.54152449432718</v>
      </c>
      <c r="R111" s="191">
        <f t="shared" si="30"/>
        <v>782.73678816536471</v>
      </c>
      <c r="S111" s="170"/>
    </row>
    <row r="112" spans="2:19" ht="15.75" hidden="1" x14ac:dyDescent="0.25">
      <c r="B112" s="168"/>
      <c r="C112" s="195">
        <v>92000</v>
      </c>
      <c r="D112" s="204">
        <f t="shared" si="18"/>
        <v>7917.6886774780514</v>
      </c>
      <c r="E112" s="205">
        <f t="shared" si="31"/>
        <v>4026.6981596093501</v>
      </c>
      <c r="F112" s="206">
        <f t="shared" si="19"/>
        <v>2747.8322130929564</v>
      </c>
      <c r="G112" s="206">
        <f t="shared" si="20"/>
        <v>2109.1231228875058</v>
      </c>
      <c r="H112" s="206">
        <f t="shared" si="21"/>
        <v>1726.4758578266485</v>
      </c>
      <c r="I112" s="206">
        <f t="shared" si="22"/>
        <v>1471.8585245483137</v>
      </c>
      <c r="J112" s="206">
        <f t="shared" si="23"/>
        <v>1290.4001275590608</v>
      </c>
      <c r="K112" s="206">
        <f t="shared" si="32"/>
        <v>1154.6650095056461</v>
      </c>
      <c r="L112" s="206">
        <f t="shared" si="24"/>
        <v>1049.4109981552792</v>
      </c>
      <c r="M112" s="207">
        <f t="shared" si="25"/>
        <v>965.4926653842698</v>
      </c>
      <c r="N112" s="189">
        <f t="shared" si="26"/>
        <v>967.89890690014408</v>
      </c>
      <c r="O112" s="190">
        <f t="shared" si="27"/>
        <v>912.13016364656301</v>
      </c>
      <c r="P112" s="190">
        <f t="shared" si="28"/>
        <v>865.30890847491969</v>
      </c>
      <c r="Q112" s="190">
        <f t="shared" si="29"/>
        <v>825.51450827997905</v>
      </c>
      <c r="R112" s="191">
        <f t="shared" si="30"/>
        <v>791.33829133201709</v>
      </c>
      <c r="S112" s="170"/>
    </row>
    <row r="113" spans="2:19" ht="15.75" hidden="1" x14ac:dyDescent="0.25">
      <c r="B113" s="168"/>
      <c r="C113" s="195">
        <v>93000</v>
      </c>
      <c r="D113" s="204">
        <f t="shared" si="18"/>
        <v>8003.7505109289004</v>
      </c>
      <c r="E113" s="205">
        <f t="shared" si="31"/>
        <v>4070.4666178659736</v>
      </c>
      <c r="F113" s="206">
        <f t="shared" si="19"/>
        <v>2777.6999545396188</v>
      </c>
      <c r="G113" s="206">
        <f t="shared" si="20"/>
        <v>2132.0483742232395</v>
      </c>
      <c r="H113" s="206">
        <f t="shared" si="21"/>
        <v>1745.2418997595469</v>
      </c>
      <c r="I113" s="206">
        <f t="shared" si="22"/>
        <v>1487.8569867716647</v>
      </c>
      <c r="J113" s="206">
        <f t="shared" si="23"/>
        <v>1304.4262159020941</v>
      </c>
      <c r="K113" s="206">
        <f t="shared" si="32"/>
        <v>1167.2157161307075</v>
      </c>
      <c r="L113" s="206">
        <f t="shared" si="24"/>
        <v>1060.8176394395755</v>
      </c>
      <c r="M113" s="207">
        <f t="shared" si="25"/>
        <v>975.98715087757716</v>
      </c>
      <c r="N113" s="189">
        <f t="shared" si="26"/>
        <v>978.41954719253704</v>
      </c>
      <c r="O113" s="190">
        <f t="shared" si="27"/>
        <v>922.044621947069</v>
      </c>
      <c r="P113" s="190">
        <f t="shared" si="28"/>
        <v>874.71444008877734</v>
      </c>
      <c r="Q113" s="190">
        <f t="shared" si="29"/>
        <v>834.48749206563093</v>
      </c>
      <c r="R113" s="191">
        <f t="shared" si="30"/>
        <v>799.93979449866947</v>
      </c>
      <c r="S113" s="170"/>
    </row>
    <row r="114" spans="2:19" ht="15.75" hidden="1" x14ac:dyDescent="0.25">
      <c r="B114" s="168"/>
      <c r="C114" s="195">
        <v>94000</v>
      </c>
      <c r="D114" s="204">
        <f t="shared" si="18"/>
        <v>8089.8123443797485</v>
      </c>
      <c r="E114" s="205">
        <f t="shared" si="31"/>
        <v>4114.2350761225962</v>
      </c>
      <c r="F114" s="206">
        <f t="shared" si="19"/>
        <v>2807.5676959862813</v>
      </c>
      <c r="G114" s="206">
        <f t="shared" si="20"/>
        <v>2154.9736255589733</v>
      </c>
      <c r="H114" s="206">
        <f t="shared" si="21"/>
        <v>1764.0079416924452</v>
      </c>
      <c r="I114" s="206">
        <f t="shared" si="22"/>
        <v>1503.8554489950161</v>
      </c>
      <c r="J114" s="206">
        <f t="shared" si="23"/>
        <v>1318.4523042451274</v>
      </c>
      <c r="K114" s="206">
        <f t="shared" si="32"/>
        <v>1179.7664227557689</v>
      </c>
      <c r="L114" s="206">
        <f t="shared" si="24"/>
        <v>1072.2242807238722</v>
      </c>
      <c r="M114" s="207">
        <f t="shared" si="25"/>
        <v>986.48163637088442</v>
      </c>
      <c r="N114" s="189">
        <f t="shared" si="26"/>
        <v>988.94018748492988</v>
      </c>
      <c r="O114" s="190">
        <f t="shared" si="27"/>
        <v>931.95908024757512</v>
      </c>
      <c r="P114" s="190">
        <f t="shared" si="28"/>
        <v>884.11997170263521</v>
      </c>
      <c r="Q114" s="190">
        <f t="shared" si="29"/>
        <v>843.46047585128292</v>
      </c>
      <c r="R114" s="191">
        <f t="shared" si="30"/>
        <v>808.54129766532185</v>
      </c>
      <c r="S114" s="170"/>
    </row>
    <row r="115" spans="2:19" ht="15.75" hidden="1" x14ac:dyDescent="0.25">
      <c r="B115" s="168"/>
      <c r="C115" s="188">
        <v>95000</v>
      </c>
      <c r="D115" s="200">
        <f t="shared" si="18"/>
        <v>8175.8741778305957</v>
      </c>
      <c r="E115" s="201">
        <f t="shared" si="31"/>
        <v>4158.0035343792197</v>
      </c>
      <c r="F115" s="202">
        <f t="shared" si="19"/>
        <v>2837.4354374329441</v>
      </c>
      <c r="G115" s="202">
        <f t="shared" si="20"/>
        <v>2177.8988768947074</v>
      </c>
      <c r="H115" s="202">
        <f t="shared" si="21"/>
        <v>1782.7739836253436</v>
      </c>
      <c r="I115" s="202">
        <f t="shared" si="22"/>
        <v>1519.8539112183673</v>
      </c>
      <c r="J115" s="202">
        <f t="shared" si="23"/>
        <v>1332.4783925881607</v>
      </c>
      <c r="K115" s="202">
        <f t="shared" si="32"/>
        <v>1192.3171293808302</v>
      </c>
      <c r="L115" s="202">
        <f t="shared" si="24"/>
        <v>1083.6309220081687</v>
      </c>
      <c r="M115" s="203">
        <f t="shared" si="25"/>
        <v>996.97612186419155</v>
      </c>
      <c r="N115" s="192">
        <f t="shared" si="26"/>
        <v>999.46082777732283</v>
      </c>
      <c r="O115" s="193">
        <f t="shared" si="27"/>
        <v>941.87353854808134</v>
      </c>
      <c r="P115" s="193">
        <f t="shared" si="28"/>
        <v>893.52550331649309</v>
      </c>
      <c r="Q115" s="193">
        <f t="shared" si="29"/>
        <v>852.4334596369348</v>
      </c>
      <c r="R115" s="194">
        <f t="shared" si="30"/>
        <v>817.14280083197411</v>
      </c>
      <c r="S115" s="170"/>
    </row>
    <row r="116" spans="2:19" ht="15.75" hidden="1" x14ac:dyDescent="0.25">
      <c r="B116" s="168"/>
      <c r="C116" s="195">
        <v>96000</v>
      </c>
      <c r="D116" s="204">
        <f t="shared" si="18"/>
        <v>8261.9360112814447</v>
      </c>
      <c r="E116" s="205">
        <f t="shared" si="31"/>
        <v>4201.7719926358432</v>
      </c>
      <c r="F116" s="206">
        <f t="shared" si="19"/>
        <v>2867.3031788796065</v>
      </c>
      <c r="G116" s="206">
        <f t="shared" si="20"/>
        <v>2200.8241282304411</v>
      </c>
      <c r="H116" s="206">
        <f t="shared" si="21"/>
        <v>1801.540025558242</v>
      </c>
      <c r="I116" s="206">
        <f t="shared" si="22"/>
        <v>1535.8523734417186</v>
      </c>
      <c r="J116" s="206">
        <f t="shared" si="23"/>
        <v>1346.5044809311939</v>
      </c>
      <c r="K116" s="206">
        <f t="shared" si="32"/>
        <v>1204.8678360058916</v>
      </c>
      <c r="L116" s="206">
        <f t="shared" si="24"/>
        <v>1095.0375632924649</v>
      </c>
      <c r="M116" s="207">
        <f t="shared" si="25"/>
        <v>1007.4706073574989</v>
      </c>
      <c r="N116" s="189">
        <f t="shared" si="26"/>
        <v>1009.9814680697157</v>
      </c>
      <c r="O116" s="190">
        <f t="shared" si="27"/>
        <v>951.78799684858745</v>
      </c>
      <c r="P116" s="190">
        <f t="shared" si="28"/>
        <v>902.93103493035085</v>
      </c>
      <c r="Q116" s="190">
        <f t="shared" si="29"/>
        <v>861.4064434225869</v>
      </c>
      <c r="R116" s="191">
        <f t="shared" si="30"/>
        <v>825.74430399862649</v>
      </c>
      <c r="S116" s="170"/>
    </row>
    <row r="117" spans="2:19" ht="15.75" hidden="1" x14ac:dyDescent="0.25">
      <c r="B117" s="168"/>
      <c r="C117" s="195">
        <v>97000</v>
      </c>
      <c r="D117" s="204">
        <f t="shared" si="18"/>
        <v>8347.9978447322937</v>
      </c>
      <c r="E117" s="205">
        <f t="shared" si="31"/>
        <v>4245.5404508924667</v>
      </c>
      <c r="F117" s="206">
        <f t="shared" si="19"/>
        <v>2897.170920326269</v>
      </c>
      <c r="G117" s="206">
        <f t="shared" si="20"/>
        <v>2223.7493795661749</v>
      </c>
      <c r="H117" s="206">
        <f t="shared" si="21"/>
        <v>1820.3060674911403</v>
      </c>
      <c r="I117" s="206">
        <f t="shared" si="22"/>
        <v>1551.8508356650696</v>
      </c>
      <c r="J117" s="206">
        <f t="shared" si="23"/>
        <v>1360.5305692742272</v>
      </c>
      <c r="K117" s="206">
        <f t="shared" si="32"/>
        <v>1217.4185426309532</v>
      </c>
      <c r="L117" s="206">
        <f t="shared" si="24"/>
        <v>1106.4442045767616</v>
      </c>
      <c r="M117" s="207">
        <f t="shared" si="25"/>
        <v>1017.9650928508062</v>
      </c>
      <c r="N117" s="189">
        <f t="shared" si="26"/>
        <v>1020.5021083621085</v>
      </c>
      <c r="O117" s="190">
        <f t="shared" si="27"/>
        <v>961.70245514909345</v>
      </c>
      <c r="P117" s="190">
        <f t="shared" si="28"/>
        <v>912.33656654420872</v>
      </c>
      <c r="Q117" s="190">
        <f t="shared" si="29"/>
        <v>870.37942720823878</v>
      </c>
      <c r="R117" s="191">
        <f t="shared" si="30"/>
        <v>834.34580716527887</v>
      </c>
      <c r="S117" s="170"/>
    </row>
    <row r="118" spans="2:19" ht="15.75" hidden="1" x14ac:dyDescent="0.25">
      <c r="B118" s="168"/>
      <c r="C118" s="195">
        <v>98000</v>
      </c>
      <c r="D118" s="204">
        <f t="shared" si="18"/>
        <v>8434.0596781831409</v>
      </c>
      <c r="E118" s="205">
        <f t="shared" si="31"/>
        <v>4289.3089091490911</v>
      </c>
      <c r="F118" s="206">
        <f t="shared" si="19"/>
        <v>2927.0386617729318</v>
      </c>
      <c r="G118" s="206">
        <f t="shared" si="20"/>
        <v>2246.6746309019081</v>
      </c>
      <c r="H118" s="206">
        <f t="shared" si="21"/>
        <v>1839.0721094240384</v>
      </c>
      <c r="I118" s="206">
        <f t="shared" si="22"/>
        <v>1567.849297888421</v>
      </c>
      <c r="J118" s="206">
        <f t="shared" si="23"/>
        <v>1374.5566576172605</v>
      </c>
      <c r="K118" s="206">
        <f t="shared" si="32"/>
        <v>1229.9692492560143</v>
      </c>
      <c r="L118" s="206">
        <f t="shared" si="24"/>
        <v>1117.8508458610581</v>
      </c>
      <c r="M118" s="207">
        <f t="shared" si="25"/>
        <v>1028.4595783441134</v>
      </c>
      <c r="N118" s="189">
        <f t="shared" si="26"/>
        <v>1031.0227486545014</v>
      </c>
      <c r="O118" s="190">
        <f t="shared" si="27"/>
        <v>971.61691344959968</v>
      </c>
      <c r="P118" s="190">
        <f t="shared" si="28"/>
        <v>921.7420981580666</v>
      </c>
      <c r="Q118" s="190">
        <f t="shared" si="29"/>
        <v>879.35241099389077</v>
      </c>
      <c r="R118" s="191">
        <f t="shared" si="30"/>
        <v>842.94731033193113</v>
      </c>
      <c r="S118" s="170"/>
    </row>
    <row r="119" spans="2:19" ht="15.75" hidden="1" x14ac:dyDescent="0.25">
      <c r="B119" s="168"/>
      <c r="C119" s="195">
        <v>99000</v>
      </c>
      <c r="D119" s="204">
        <f t="shared" si="18"/>
        <v>8520.1215116339899</v>
      </c>
      <c r="E119" s="205">
        <f t="shared" si="31"/>
        <v>4333.0773674057136</v>
      </c>
      <c r="F119" s="206">
        <f t="shared" si="19"/>
        <v>2956.9064032195943</v>
      </c>
      <c r="G119" s="206">
        <f t="shared" si="20"/>
        <v>2269.5998822376419</v>
      </c>
      <c r="H119" s="206">
        <f t="shared" si="21"/>
        <v>1857.838151356937</v>
      </c>
      <c r="I119" s="206">
        <f t="shared" si="22"/>
        <v>1583.8477601117722</v>
      </c>
      <c r="J119" s="206">
        <f t="shared" si="23"/>
        <v>1388.5827459602938</v>
      </c>
      <c r="K119" s="206">
        <f t="shared" si="32"/>
        <v>1242.5199558810759</v>
      </c>
      <c r="L119" s="206">
        <f t="shared" si="24"/>
        <v>1129.2574871453548</v>
      </c>
      <c r="M119" s="207">
        <f t="shared" si="25"/>
        <v>1038.9540638374208</v>
      </c>
      <c r="N119" s="189">
        <f t="shared" si="26"/>
        <v>1041.5433889468943</v>
      </c>
      <c r="O119" s="190">
        <f t="shared" si="27"/>
        <v>981.53137175010579</v>
      </c>
      <c r="P119" s="190">
        <f t="shared" si="28"/>
        <v>931.14762977192436</v>
      </c>
      <c r="Q119" s="190">
        <f t="shared" si="29"/>
        <v>888.32539477954265</v>
      </c>
      <c r="R119" s="191">
        <f t="shared" si="30"/>
        <v>851.54881349858351</v>
      </c>
      <c r="S119" s="170"/>
    </row>
    <row r="120" spans="2:19" ht="15.75" x14ac:dyDescent="0.25">
      <c r="B120" s="168"/>
      <c r="C120" s="188">
        <v>100000</v>
      </c>
      <c r="D120" s="200">
        <f t="shared" si="18"/>
        <v>8606.1833450848389</v>
      </c>
      <c r="E120" s="201">
        <f t="shared" si="31"/>
        <v>4376.8458256623371</v>
      </c>
      <c r="F120" s="202">
        <f t="shared" si="19"/>
        <v>2986.7741446662567</v>
      </c>
      <c r="G120" s="202">
        <f t="shared" si="20"/>
        <v>2292.525133573376</v>
      </c>
      <c r="H120" s="202">
        <f t="shared" si="21"/>
        <v>1876.6041932898354</v>
      </c>
      <c r="I120" s="202">
        <f t="shared" si="22"/>
        <v>1599.8462223351235</v>
      </c>
      <c r="J120" s="202">
        <f t="shared" si="23"/>
        <v>1402.6088343033271</v>
      </c>
      <c r="K120" s="202">
        <f t="shared" si="32"/>
        <v>1255.0706625061371</v>
      </c>
      <c r="L120" s="202">
        <f t="shared" si="24"/>
        <v>1140.6641284296511</v>
      </c>
      <c r="M120" s="203">
        <f t="shared" si="25"/>
        <v>1049.4485493307282</v>
      </c>
      <c r="N120" s="192">
        <f t="shared" si="26"/>
        <v>1052.0640292392873</v>
      </c>
      <c r="O120" s="193">
        <f t="shared" si="27"/>
        <v>991.44583005061179</v>
      </c>
      <c r="P120" s="193">
        <f t="shared" si="28"/>
        <v>940.55316138578223</v>
      </c>
      <c r="Q120" s="193">
        <f t="shared" si="29"/>
        <v>897.29837856519464</v>
      </c>
      <c r="R120" s="194">
        <f t="shared" si="30"/>
        <v>860.15031666523601</v>
      </c>
      <c r="S120" s="170"/>
    </row>
    <row r="121" spans="2:19" ht="15.75" hidden="1" x14ac:dyDescent="0.25">
      <c r="B121" s="168"/>
      <c r="C121" s="195">
        <v>101000</v>
      </c>
      <c r="D121" s="204">
        <f t="shared" si="18"/>
        <v>8692.2451785356861</v>
      </c>
      <c r="E121" s="205">
        <f t="shared" si="31"/>
        <v>4420.6142839189606</v>
      </c>
      <c r="F121" s="206">
        <f t="shared" si="19"/>
        <v>3016.6418861129196</v>
      </c>
      <c r="G121" s="206">
        <f t="shared" si="20"/>
        <v>2315.4503849091097</v>
      </c>
      <c r="H121" s="206">
        <f t="shared" si="21"/>
        <v>1895.3702352227338</v>
      </c>
      <c r="I121" s="206">
        <f t="shared" si="22"/>
        <v>1615.8446845584749</v>
      </c>
      <c r="J121" s="206">
        <f t="shared" si="23"/>
        <v>1416.6349226463601</v>
      </c>
      <c r="K121" s="206">
        <f t="shared" si="32"/>
        <v>1267.6213691311987</v>
      </c>
      <c r="L121" s="206">
        <f t="shared" si="24"/>
        <v>1152.0707697139478</v>
      </c>
      <c r="M121" s="207">
        <f t="shared" si="25"/>
        <v>1059.9430348240353</v>
      </c>
      <c r="N121" s="189">
        <f t="shared" si="26"/>
        <v>1062.58466953168</v>
      </c>
      <c r="O121" s="190">
        <f t="shared" si="27"/>
        <v>1001.360288351118</v>
      </c>
      <c r="P121" s="190">
        <f t="shared" si="28"/>
        <v>949.95869299963999</v>
      </c>
      <c r="Q121" s="190">
        <f t="shared" si="29"/>
        <v>906.27136235084652</v>
      </c>
      <c r="R121" s="191">
        <f t="shared" si="30"/>
        <v>868.75181983188838</v>
      </c>
      <c r="S121" s="170"/>
    </row>
    <row r="122" spans="2:19" ht="15.75" hidden="1" x14ac:dyDescent="0.25">
      <c r="B122" s="168"/>
      <c r="C122" s="195">
        <v>102000</v>
      </c>
      <c r="D122" s="204">
        <f t="shared" si="18"/>
        <v>8778.3070119865351</v>
      </c>
      <c r="E122" s="205">
        <f t="shared" si="31"/>
        <v>4464.3827421755841</v>
      </c>
      <c r="F122" s="206">
        <f t="shared" si="19"/>
        <v>3046.509627559582</v>
      </c>
      <c r="G122" s="206">
        <f t="shared" si="20"/>
        <v>2338.3756362448435</v>
      </c>
      <c r="H122" s="206">
        <f t="shared" si="21"/>
        <v>1914.1362771556321</v>
      </c>
      <c r="I122" s="206">
        <f t="shared" si="22"/>
        <v>1631.8431467818259</v>
      </c>
      <c r="J122" s="206">
        <f t="shared" si="23"/>
        <v>1430.6610109893934</v>
      </c>
      <c r="K122" s="206">
        <f t="shared" si="32"/>
        <v>1280.1720757562598</v>
      </c>
      <c r="L122" s="206">
        <f t="shared" si="24"/>
        <v>1163.4774109982443</v>
      </c>
      <c r="M122" s="207">
        <f t="shared" si="25"/>
        <v>1070.4375203173427</v>
      </c>
      <c r="N122" s="189">
        <f t="shared" si="26"/>
        <v>1073.1053098240729</v>
      </c>
      <c r="O122" s="190">
        <f t="shared" si="27"/>
        <v>1011.2747466516241</v>
      </c>
      <c r="P122" s="190">
        <f t="shared" si="28"/>
        <v>959.36422461349787</v>
      </c>
      <c r="Q122" s="190">
        <f t="shared" si="29"/>
        <v>915.24434613649862</v>
      </c>
      <c r="R122" s="191">
        <f t="shared" si="30"/>
        <v>877.35332299854065</v>
      </c>
      <c r="S122" s="170"/>
    </row>
    <row r="123" spans="2:19" ht="15.75" hidden="1" x14ac:dyDescent="0.25">
      <c r="B123" s="168"/>
      <c r="C123" s="195">
        <v>103000</v>
      </c>
      <c r="D123" s="204">
        <f t="shared" si="18"/>
        <v>8864.3688454373842</v>
      </c>
      <c r="E123" s="205">
        <f t="shared" si="31"/>
        <v>4508.1512004322067</v>
      </c>
      <c r="F123" s="206">
        <f t="shared" si="19"/>
        <v>3076.3773690062444</v>
      </c>
      <c r="G123" s="206">
        <f t="shared" si="20"/>
        <v>2361.3008875805772</v>
      </c>
      <c r="H123" s="206">
        <f t="shared" si="21"/>
        <v>1932.9023190885305</v>
      </c>
      <c r="I123" s="206">
        <f t="shared" si="22"/>
        <v>1647.8416090051771</v>
      </c>
      <c r="J123" s="206">
        <f t="shared" si="23"/>
        <v>1444.6870993324269</v>
      </c>
      <c r="K123" s="206">
        <f t="shared" si="32"/>
        <v>1292.7227823813214</v>
      </c>
      <c r="L123" s="206">
        <f t="shared" si="24"/>
        <v>1174.8840522825406</v>
      </c>
      <c r="M123" s="207">
        <f t="shared" si="25"/>
        <v>1080.9320058106498</v>
      </c>
      <c r="N123" s="189">
        <f t="shared" si="26"/>
        <v>1083.6259501164659</v>
      </c>
      <c r="O123" s="190">
        <f t="shared" si="27"/>
        <v>1021.1892049521302</v>
      </c>
      <c r="P123" s="190">
        <f t="shared" si="28"/>
        <v>968.76975622735574</v>
      </c>
      <c r="Q123" s="190">
        <f t="shared" si="29"/>
        <v>924.2173299221505</v>
      </c>
      <c r="R123" s="191">
        <f t="shared" si="30"/>
        <v>885.95482616519303</v>
      </c>
      <c r="S123" s="170"/>
    </row>
    <row r="124" spans="2:19" ht="15.75" hidden="1" x14ac:dyDescent="0.25">
      <c r="B124" s="168"/>
      <c r="C124" s="195">
        <v>104000</v>
      </c>
      <c r="D124" s="204">
        <f t="shared" si="18"/>
        <v>8950.4306788882332</v>
      </c>
      <c r="E124" s="205">
        <f t="shared" si="31"/>
        <v>4551.9196586888311</v>
      </c>
      <c r="F124" s="206">
        <f t="shared" si="19"/>
        <v>3106.2451104529068</v>
      </c>
      <c r="G124" s="206">
        <f t="shared" si="20"/>
        <v>2384.2261389163109</v>
      </c>
      <c r="H124" s="206">
        <f t="shared" si="21"/>
        <v>1951.6683610214288</v>
      </c>
      <c r="I124" s="206">
        <f t="shared" si="22"/>
        <v>1663.8400712285284</v>
      </c>
      <c r="J124" s="206">
        <f t="shared" si="23"/>
        <v>1458.7131876754599</v>
      </c>
      <c r="K124" s="206">
        <f t="shared" si="32"/>
        <v>1305.2734890063825</v>
      </c>
      <c r="L124" s="206">
        <f t="shared" si="24"/>
        <v>1186.2906935668373</v>
      </c>
      <c r="M124" s="207">
        <f t="shared" si="25"/>
        <v>1091.4264913039572</v>
      </c>
      <c r="N124" s="189">
        <f t="shared" si="26"/>
        <v>1094.1465904088586</v>
      </c>
      <c r="O124" s="190">
        <f t="shared" si="27"/>
        <v>1031.1036632526364</v>
      </c>
      <c r="P124" s="190">
        <f t="shared" si="28"/>
        <v>978.17528784121339</v>
      </c>
      <c r="Q124" s="190">
        <f t="shared" si="29"/>
        <v>933.19031370780249</v>
      </c>
      <c r="R124" s="191">
        <f t="shared" si="30"/>
        <v>894.5563293318454</v>
      </c>
      <c r="S124" s="170"/>
    </row>
    <row r="125" spans="2:19" ht="15.75" hidden="1" x14ac:dyDescent="0.25">
      <c r="B125" s="168"/>
      <c r="C125" s="195">
        <v>105000</v>
      </c>
      <c r="D125" s="204">
        <f t="shared" si="18"/>
        <v>9036.4925123390803</v>
      </c>
      <c r="E125" s="205">
        <f t="shared" si="31"/>
        <v>4595.6881169454537</v>
      </c>
      <c r="F125" s="206">
        <f t="shared" si="19"/>
        <v>3136.1128518995693</v>
      </c>
      <c r="G125" s="206">
        <f t="shared" si="20"/>
        <v>2407.1513902520451</v>
      </c>
      <c r="H125" s="206">
        <f t="shared" si="21"/>
        <v>1970.434402954327</v>
      </c>
      <c r="I125" s="206">
        <f t="shared" si="22"/>
        <v>1679.8385334518798</v>
      </c>
      <c r="J125" s="206">
        <f t="shared" si="23"/>
        <v>1472.7392760184932</v>
      </c>
      <c r="K125" s="206">
        <f t="shared" si="32"/>
        <v>1317.8241956314439</v>
      </c>
      <c r="L125" s="206">
        <f t="shared" si="24"/>
        <v>1197.6973348511337</v>
      </c>
      <c r="M125" s="207">
        <f t="shared" si="25"/>
        <v>1101.9209767972645</v>
      </c>
      <c r="N125" s="192">
        <f t="shared" si="26"/>
        <v>1104.6672307012514</v>
      </c>
      <c r="O125" s="193">
        <f t="shared" si="27"/>
        <v>1041.0181215531425</v>
      </c>
      <c r="P125" s="193">
        <f t="shared" si="28"/>
        <v>987.58081945507126</v>
      </c>
      <c r="Q125" s="193">
        <f t="shared" si="29"/>
        <v>942.16329749345437</v>
      </c>
      <c r="R125" s="194">
        <f t="shared" si="30"/>
        <v>903.15783249849778</v>
      </c>
      <c r="S125" s="170"/>
    </row>
    <row r="126" spans="2:19" ht="15.75" hidden="1" x14ac:dyDescent="0.25">
      <c r="B126" s="168"/>
      <c r="C126" s="195">
        <v>106000</v>
      </c>
      <c r="D126" s="204">
        <f t="shared" si="18"/>
        <v>9122.5543457899275</v>
      </c>
      <c r="E126" s="205">
        <f t="shared" si="31"/>
        <v>4639.4565752020771</v>
      </c>
      <c r="F126" s="206">
        <f t="shared" si="19"/>
        <v>3165.9805933462317</v>
      </c>
      <c r="G126" s="206">
        <f t="shared" si="20"/>
        <v>2430.0766415877788</v>
      </c>
      <c r="H126" s="206">
        <f t="shared" si="21"/>
        <v>1989.2004448872253</v>
      </c>
      <c r="I126" s="206">
        <f t="shared" si="22"/>
        <v>1695.8369956752308</v>
      </c>
      <c r="J126" s="206">
        <f t="shared" si="23"/>
        <v>1486.7653643615267</v>
      </c>
      <c r="K126" s="206">
        <f t="shared" si="32"/>
        <v>1330.3749022565055</v>
      </c>
      <c r="L126" s="206">
        <f t="shared" si="24"/>
        <v>1209.1039761354302</v>
      </c>
      <c r="M126" s="207">
        <f t="shared" si="25"/>
        <v>1112.4154622905717</v>
      </c>
      <c r="N126" s="189">
        <f t="shared" si="26"/>
        <v>1115.1878709936443</v>
      </c>
      <c r="O126" s="190">
        <f t="shared" si="27"/>
        <v>1050.9325798536486</v>
      </c>
      <c r="P126" s="190">
        <f t="shared" si="28"/>
        <v>996.98635106892925</v>
      </c>
      <c r="Q126" s="190">
        <f t="shared" si="29"/>
        <v>951.13628127910624</v>
      </c>
      <c r="R126" s="191">
        <f t="shared" si="30"/>
        <v>911.75933566515005</v>
      </c>
      <c r="S126" s="170"/>
    </row>
    <row r="127" spans="2:19" ht="15.75" hidden="1" x14ac:dyDescent="0.25">
      <c r="B127" s="168"/>
      <c r="C127" s="195">
        <v>107000</v>
      </c>
      <c r="D127" s="204">
        <f t="shared" si="18"/>
        <v>9208.6161792407765</v>
      </c>
      <c r="E127" s="205">
        <f t="shared" si="31"/>
        <v>4683.2250334587006</v>
      </c>
      <c r="F127" s="206">
        <f t="shared" si="19"/>
        <v>3195.8483347928945</v>
      </c>
      <c r="G127" s="206">
        <f t="shared" si="20"/>
        <v>2453.0018929235125</v>
      </c>
      <c r="H127" s="206">
        <f t="shared" si="21"/>
        <v>2007.9664868201237</v>
      </c>
      <c r="I127" s="206">
        <f t="shared" si="22"/>
        <v>1711.835457898582</v>
      </c>
      <c r="J127" s="206">
        <f t="shared" si="23"/>
        <v>1500.7914527045598</v>
      </c>
      <c r="K127" s="206">
        <f t="shared" si="32"/>
        <v>1342.9256088815666</v>
      </c>
      <c r="L127" s="206">
        <f t="shared" si="24"/>
        <v>1220.5106174197267</v>
      </c>
      <c r="M127" s="207">
        <f t="shared" si="25"/>
        <v>1122.909947783879</v>
      </c>
      <c r="N127" s="189">
        <f t="shared" si="26"/>
        <v>1125.7085112860373</v>
      </c>
      <c r="O127" s="190">
        <f t="shared" si="27"/>
        <v>1060.8470381541547</v>
      </c>
      <c r="P127" s="190">
        <f t="shared" si="28"/>
        <v>1006.3918826827869</v>
      </c>
      <c r="Q127" s="190">
        <f t="shared" si="29"/>
        <v>960.10926506475823</v>
      </c>
      <c r="R127" s="191">
        <f t="shared" si="30"/>
        <v>920.36083883180243</v>
      </c>
      <c r="S127" s="170"/>
    </row>
    <row r="128" spans="2:19" ht="15.75" hidden="1" x14ac:dyDescent="0.25">
      <c r="B128" s="168"/>
      <c r="C128" s="195">
        <v>108000</v>
      </c>
      <c r="D128" s="204">
        <f t="shared" si="18"/>
        <v>9294.6780126916256</v>
      </c>
      <c r="E128" s="205">
        <f t="shared" si="31"/>
        <v>4726.9934917153241</v>
      </c>
      <c r="F128" s="206">
        <f t="shared" si="19"/>
        <v>3225.716076239557</v>
      </c>
      <c r="G128" s="206">
        <f t="shared" si="20"/>
        <v>2475.9271442592458</v>
      </c>
      <c r="H128" s="206">
        <f t="shared" si="21"/>
        <v>2026.7325287530221</v>
      </c>
      <c r="I128" s="206">
        <f t="shared" si="22"/>
        <v>1727.8339201219335</v>
      </c>
      <c r="J128" s="206">
        <f t="shared" si="23"/>
        <v>1514.8175410475931</v>
      </c>
      <c r="K128" s="206">
        <f t="shared" si="32"/>
        <v>1355.4763155066282</v>
      </c>
      <c r="L128" s="206">
        <f t="shared" si="24"/>
        <v>1231.9172587040234</v>
      </c>
      <c r="M128" s="207">
        <f t="shared" si="25"/>
        <v>1133.4044332771862</v>
      </c>
      <c r="N128" s="189">
        <f t="shared" si="26"/>
        <v>1136.2291515784302</v>
      </c>
      <c r="O128" s="190">
        <f t="shared" si="27"/>
        <v>1070.7614964546608</v>
      </c>
      <c r="P128" s="190">
        <f t="shared" si="28"/>
        <v>1015.7974142966448</v>
      </c>
      <c r="Q128" s="190">
        <f t="shared" si="29"/>
        <v>969.08224885041011</v>
      </c>
      <c r="R128" s="191">
        <f t="shared" si="30"/>
        <v>928.9623419984548</v>
      </c>
      <c r="S128" s="170"/>
    </row>
    <row r="129" spans="2:19" ht="15.75" hidden="1" x14ac:dyDescent="0.25">
      <c r="B129" s="168"/>
      <c r="C129" s="195">
        <v>109000</v>
      </c>
      <c r="D129" s="204">
        <f t="shared" si="18"/>
        <v>9380.7398461424746</v>
      </c>
      <c r="E129" s="205">
        <f t="shared" si="31"/>
        <v>4770.7619499719467</v>
      </c>
      <c r="F129" s="206">
        <f t="shared" si="19"/>
        <v>3255.5838176862198</v>
      </c>
      <c r="G129" s="206">
        <f t="shared" si="20"/>
        <v>2498.8523955949795</v>
      </c>
      <c r="H129" s="206">
        <f t="shared" si="21"/>
        <v>2045.4985706859206</v>
      </c>
      <c r="I129" s="206">
        <f t="shared" si="22"/>
        <v>1743.8323823452847</v>
      </c>
      <c r="J129" s="206">
        <f t="shared" si="23"/>
        <v>1528.8436293906266</v>
      </c>
      <c r="K129" s="206">
        <f t="shared" si="32"/>
        <v>1368.0270221316894</v>
      </c>
      <c r="L129" s="206">
        <f t="shared" si="24"/>
        <v>1243.3238999883197</v>
      </c>
      <c r="M129" s="207">
        <f t="shared" si="25"/>
        <v>1143.8989187704935</v>
      </c>
      <c r="N129" s="189">
        <f t="shared" si="26"/>
        <v>1146.7497918708229</v>
      </c>
      <c r="O129" s="190">
        <f t="shared" si="27"/>
        <v>1080.6759547551669</v>
      </c>
      <c r="P129" s="190">
        <f t="shared" si="28"/>
        <v>1025.2029459105024</v>
      </c>
      <c r="Q129" s="190">
        <f t="shared" si="29"/>
        <v>978.05523263606221</v>
      </c>
      <c r="R129" s="191">
        <f t="shared" si="30"/>
        <v>937.5638451651073</v>
      </c>
      <c r="S129" s="170"/>
    </row>
    <row r="130" spans="2:19" ht="15.75" hidden="1" x14ac:dyDescent="0.25">
      <c r="B130" s="168"/>
      <c r="C130" s="188">
        <v>110000</v>
      </c>
      <c r="D130" s="200">
        <f t="shared" si="18"/>
        <v>9466.8016795933218</v>
      </c>
      <c r="E130" s="201">
        <f t="shared" si="31"/>
        <v>4814.5304082285711</v>
      </c>
      <c r="F130" s="202">
        <f t="shared" si="19"/>
        <v>3285.4515591328823</v>
      </c>
      <c r="G130" s="202">
        <f t="shared" si="20"/>
        <v>2521.7776469307132</v>
      </c>
      <c r="H130" s="202">
        <f t="shared" si="21"/>
        <v>2064.2646126188188</v>
      </c>
      <c r="I130" s="202">
        <f t="shared" si="22"/>
        <v>1759.8308445686357</v>
      </c>
      <c r="J130" s="202">
        <f t="shared" si="23"/>
        <v>1542.8697177336596</v>
      </c>
      <c r="K130" s="202">
        <f t="shared" si="32"/>
        <v>1380.577728756751</v>
      </c>
      <c r="L130" s="202">
        <f t="shared" si="24"/>
        <v>1254.7305412726164</v>
      </c>
      <c r="M130" s="203">
        <f t="shared" si="25"/>
        <v>1154.3934042638009</v>
      </c>
      <c r="N130" s="192">
        <f t="shared" si="26"/>
        <v>1157.2704321632159</v>
      </c>
      <c r="O130" s="193">
        <f t="shared" si="27"/>
        <v>1090.5904130556733</v>
      </c>
      <c r="P130" s="193">
        <f t="shared" si="28"/>
        <v>1034.6084775243603</v>
      </c>
      <c r="Q130" s="193">
        <f t="shared" si="29"/>
        <v>987.02821642171409</v>
      </c>
      <c r="R130" s="194">
        <f t="shared" si="30"/>
        <v>946.16534833175956</v>
      </c>
      <c r="S130" s="170"/>
    </row>
    <row r="131" spans="2:19" ht="15.75" hidden="1" x14ac:dyDescent="0.25">
      <c r="B131" s="168"/>
      <c r="C131" s="195">
        <v>111000</v>
      </c>
      <c r="D131" s="204">
        <f t="shared" si="18"/>
        <v>9552.8635130441708</v>
      </c>
      <c r="E131" s="205">
        <f t="shared" si="31"/>
        <v>4858.2988664851937</v>
      </c>
      <c r="F131" s="206">
        <f t="shared" si="19"/>
        <v>3315.3193005795447</v>
      </c>
      <c r="G131" s="206">
        <f t="shared" si="20"/>
        <v>2544.7028982664474</v>
      </c>
      <c r="H131" s="206">
        <f t="shared" si="21"/>
        <v>2083.0306545517174</v>
      </c>
      <c r="I131" s="206">
        <f t="shared" si="22"/>
        <v>1775.8293067919869</v>
      </c>
      <c r="J131" s="206">
        <f t="shared" si="23"/>
        <v>1556.8958060766929</v>
      </c>
      <c r="K131" s="206">
        <f t="shared" si="32"/>
        <v>1393.1284353818121</v>
      </c>
      <c r="L131" s="206">
        <f t="shared" si="24"/>
        <v>1266.1371825569129</v>
      </c>
      <c r="M131" s="207">
        <f t="shared" si="25"/>
        <v>1164.8878897571083</v>
      </c>
      <c r="N131" s="189">
        <f t="shared" si="26"/>
        <v>1167.7910724556089</v>
      </c>
      <c r="O131" s="190">
        <f t="shared" si="27"/>
        <v>1100.5048713561791</v>
      </c>
      <c r="P131" s="190">
        <f t="shared" si="28"/>
        <v>1044.0140091382184</v>
      </c>
      <c r="Q131" s="190">
        <f t="shared" si="29"/>
        <v>996.00120020736608</v>
      </c>
      <c r="R131" s="191">
        <f t="shared" si="30"/>
        <v>954.76685149841194</v>
      </c>
      <c r="S131" s="170"/>
    </row>
    <row r="132" spans="2:19" ht="15.75" hidden="1" x14ac:dyDescent="0.25">
      <c r="B132" s="168"/>
      <c r="C132" s="195">
        <v>112000</v>
      </c>
      <c r="D132" s="204">
        <f t="shared" si="18"/>
        <v>9638.9253464950198</v>
      </c>
      <c r="E132" s="205">
        <f t="shared" si="31"/>
        <v>4902.0673247418172</v>
      </c>
      <c r="F132" s="206">
        <f t="shared" si="19"/>
        <v>3345.1870420262076</v>
      </c>
      <c r="G132" s="206">
        <f t="shared" si="20"/>
        <v>2567.6281496021811</v>
      </c>
      <c r="H132" s="206">
        <f t="shared" si="21"/>
        <v>2101.7966964846155</v>
      </c>
      <c r="I132" s="206">
        <f t="shared" si="22"/>
        <v>1791.8277690153384</v>
      </c>
      <c r="J132" s="206">
        <f t="shared" si="23"/>
        <v>1570.9218944197262</v>
      </c>
      <c r="K132" s="206">
        <f t="shared" si="32"/>
        <v>1405.6791420068737</v>
      </c>
      <c r="L132" s="206">
        <f t="shared" si="24"/>
        <v>1277.5438238412094</v>
      </c>
      <c r="M132" s="207">
        <f t="shared" si="25"/>
        <v>1175.3823752504154</v>
      </c>
      <c r="N132" s="189">
        <f t="shared" si="26"/>
        <v>1178.3117127480016</v>
      </c>
      <c r="O132" s="190">
        <f t="shared" si="27"/>
        <v>1110.4193296566852</v>
      </c>
      <c r="P132" s="190">
        <f t="shared" si="28"/>
        <v>1053.419540752076</v>
      </c>
      <c r="Q132" s="190">
        <f t="shared" si="29"/>
        <v>1004.974183993018</v>
      </c>
      <c r="R132" s="191">
        <f t="shared" si="30"/>
        <v>963.36835466506432</v>
      </c>
      <c r="S132" s="170"/>
    </row>
    <row r="133" spans="2:19" ht="15.75" hidden="1" x14ac:dyDescent="0.25">
      <c r="B133" s="168"/>
      <c r="C133" s="195">
        <v>113000</v>
      </c>
      <c r="D133" s="204">
        <f t="shared" si="18"/>
        <v>9724.987179945867</v>
      </c>
      <c r="E133" s="205">
        <f t="shared" si="31"/>
        <v>4945.8357829984407</v>
      </c>
      <c r="F133" s="206">
        <f t="shared" si="19"/>
        <v>3375.05478347287</v>
      </c>
      <c r="G133" s="206">
        <f t="shared" si="20"/>
        <v>2590.5534009379148</v>
      </c>
      <c r="H133" s="206">
        <f t="shared" si="21"/>
        <v>2120.5627384175141</v>
      </c>
      <c r="I133" s="206">
        <f t="shared" si="22"/>
        <v>1807.8262312386896</v>
      </c>
      <c r="J133" s="206">
        <f t="shared" si="23"/>
        <v>1584.9479827627595</v>
      </c>
      <c r="K133" s="206">
        <f t="shared" si="32"/>
        <v>1418.2298486319348</v>
      </c>
      <c r="L133" s="206">
        <f t="shared" si="24"/>
        <v>1288.9504651255058</v>
      </c>
      <c r="M133" s="207">
        <f t="shared" si="25"/>
        <v>1185.8768607437228</v>
      </c>
      <c r="N133" s="189">
        <f t="shared" si="26"/>
        <v>1188.8323530403945</v>
      </c>
      <c r="O133" s="190">
        <f t="shared" si="27"/>
        <v>1120.3337879571914</v>
      </c>
      <c r="P133" s="190">
        <f t="shared" si="28"/>
        <v>1062.8250723659339</v>
      </c>
      <c r="Q133" s="190">
        <f t="shared" si="29"/>
        <v>1013.94716777867</v>
      </c>
      <c r="R133" s="191">
        <f t="shared" si="30"/>
        <v>971.96985783171658</v>
      </c>
      <c r="S133" s="170"/>
    </row>
    <row r="134" spans="2:19" ht="15.75" hidden="1" x14ac:dyDescent="0.25">
      <c r="B134" s="168"/>
      <c r="C134" s="195">
        <v>114000</v>
      </c>
      <c r="D134" s="204">
        <f t="shared" si="18"/>
        <v>9811.049013396716</v>
      </c>
      <c r="E134" s="205">
        <f t="shared" si="31"/>
        <v>4989.6042412550642</v>
      </c>
      <c r="F134" s="206">
        <f t="shared" si="19"/>
        <v>3404.9225249195324</v>
      </c>
      <c r="G134" s="206">
        <f t="shared" si="20"/>
        <v>2613.4786522736485</v>
      </c>
      <c r="H134" s="206">
        <f t="shared" si="21"/>
        <v>2139.3287803504122</v>
      </c>
      <c r="I134" s="206">
        <f t="shared" si="22"/>
        <v>1823.8246934620406</v>
      </c>
      <c r="J134" s="206">
        <f t="shared" si="23"/>
        <v>1598.9740711057927</v>
      </c>
      <c r="K134" s="206">
        <f t="shared" si="32"/>
        <v>1430.7805552569964</v>
      </c>
      <c r="L134" s="206">
        <f t="shared" si="24"/>
        <v>1300.3571064098023</v>
      </c>
      <c r="M134" s="207">
        <f t="shared" si="25"/>
        <v>1196.3713462370299</v>
      </c>
      <c r="N134" s="189">
        <f t="shared" si="26"/>
        <v>1199.3529933327875</v>
      </c>
      <c r="O134" s="190">
        <f t="shared" si="27"/>
        <v>1130.2482462576977</v>
      </c>
      <c r="P134" s="190">
        <f t="shared" si="28"/>
        <v>1072.2306039797918</v>
      </c>
      <c r="Q134" s="190">
        <f t="shared" si="29"/>
        <v>1022.9201515643218</v>
      </c>
      <c r="R134" s="191">
        <f t="shared" si="30"/>
        <v>980.57136099836896</v>
      </c>
      <c r="S134" s="170"/>
    </row>
    <row r="135" spans="2:19" ht="15.75" hidden="1" x14ac:dyDescent="0.25">
      <c r="B135" s="168"/>
      <c r="C135" s="195">
        <v>115000</v>
      </c>
      <c r="D135" s="204">
        <f t="shared" si="18"/>
        <v>9897.110846847565</v>
      </c>
      <c r="E135" s="205">
        <f t="shared" si="31"/>
        <v>5033.3726995116867</v>
      </c>
      <c r="F135" s="206">
        <f t="shared" si="19"/>
        <v>3434.7902663661953</v>
      </c>
      <c r="G135" s="206">
        <f t="shared" si="20"/>
        <v>2636.4039036093823</v>
      </c>
      <c r="H135" s="206">
        <f t="shared" si="21"/>
        <v>2158.0948222833108</v>
      </c>
      <c r="I135" s="206">
        <f t="shared" si="22"/>
        <v>1839.8231556853921</v>
      </c>
      <c r="J135" s="206">
        <f t="shared" si="23"/>
        <v>1613.000159448826</v>
      </c>
      <c r="K135" s="206">
        <f t="shared" si="32"/>
        <v>1443.3312618820578</v>
      </c>
      <c r="L135" s="206">
        <f t="shared" si="24"/>
        <v>1311.763747694099</v>
      </c>
      <c r="M135" s="207">
        <f t="shared" si="25"/>
        <v>1206.8658317303373</v>
      </c>
      <c r="N135" s="192">
        <f t="shared" si="26"/>
        <v>1209.8736336251802</v>
      </c>
      <c r="O135" s="193">
        <f t="shared" si="27"/>
        <v>1140.1627045582036</v>
      </c>
      <c r="P135" s="193">
        <f t="shared" si="28"/>
        <v>1081.6361355936494</v>
      </c>
      <c r="Q135" s="193">
        <f t="shared" si="29"/>
        <v>1031.8931353499738</v>
      </c>
      <c r="R135" s="194">
        <f t="shared" si="30"/>
        <v>989.17286416502134</v>
      </c>
      <c r="S135" s="170"/>
    </row>
    <row r="136" spans="2:19" ht="15.75" hidden="1" x14ac:dyDescent="0.25">
      <c r="B136" s="168"/>
      <c r="C136" s="195">
        <v>116000</v>
      </c>
      <c r="D136" s="204">
        <f t="shared" si="18"/>
        <v>9983.172680298414</v>
      </c>
      <c r="E136" s="205">
        <f t="shared" si="31"/>
        <v>5077.1411577683111</v>
      </c>
      <c r="F136" s="206">
        <f t="shared" si="19"/>
        <v>3464.6580078128577</v>
      </c>
      <c r="G136" s="206">
        <f t="shared" si="20"/>
        <v>2659.3291549451164</v>
      </c>
      <c r="H136" s="206">
        <f t="shared" si="21"/>
        <v>2176.8608642162089</v>
      </c>
      <c r="I136" s="206">
        <f t="shared" si="22"/>
        <v>1855.8216179087433</v>
      </c>
      <c r="J136" s="206">
        <f t="shared" si="23"/>
        <v>1627.0262477918593</v>
      </c>
      <c r="K136" s="206">
        <f t="shared" si="32"/>
        <v>1455.8819685071189</v>
      </c>
      <c r="L136" s="206">
        <f t="shared" si="24"/>
        <v>1323.1703889783953</v>
      </c>
      <c r="M136" s="207">
        <f t="shared" si="25"/>
        <v>1217.3603172236446</v>
      </c>
      <c r="N136" s="189">
        <f t="shared" si="26"/>
        <v>1220.3942739175732</v>
      </c>
      <c r="O136" s="190">
        <f t="shared" si="27"/>
        <v>1150.0771628587097</v>
      </c>
      <c r="P136" s="190">
        <f t="shared" si="28"/>
        <v>1091.0416672075073</v>
      </c>
      <c r="Q136" s="190">
        <f t="shared" si="29"/>
        <v>1040.8661191356259</v>
      </c>
      <c r="R136" s="191">
        <f t="shared" si="30"/>
        <v>997.7743673316736</v>
      </c>
      <c r="S136" s="170"/>
    </row>
    <row r="137" spans="2:19" ht="15.75" hidden="1" x14ac:dyDescent="0.25">
      <c r="B137" s="168"/>
      <c r="C137" s="195">
        <v>117000</v>
      </c>
      <c r="D137" s="204">
        <f t="shared" si="18"/>
        <v>10069.234513749261</v>
      </c>
      <c r="E137" s="205">
        <f t="shared" si="31"/>
        <v>5120.9096160249346</v>
      </c>
      <c r="F137" s="206">
        <f t="shared" si="19"/>
        <v>3494.5257492595201</v>
      </c>
      <c r="G137" s="206">
        <f t="shared" si="20"/>
        <v>2682.2544062808502</v>
      </c>
      <c r="H137" s="206">
        <f t="shared" si="21"/>
        <v>2195.6269061491075</v>
      </c>
      <c r="I137" s="206">
        <f t="shared" si="22"/>
        <v>1871.8200801320945</v>
      </c>
      <c r="J137" s="206">
        <f t="shared" si="23"/>
        <v>1641.0523361348926</v>
      </c>
      <c r="K137" s="206">
        <f t="shared" si="32"/>
        <v>1468.4326751321805</v>
      </c>
      <c r="L137" s="206">
        <f t="shared" si="24"/>
        <v>1334.577030262692</v>
      </c>
      <c r="M137" s="207">
        <f t="shared" si="25"/>
        <v>1227.8548027169518</v>
      </c>
      <c r="N137" s="189">
        <f t="shared" si="26"/>
        <v>1230.9149142099659</v>
      </c>
      <c r="O137" s="190">
        <f t="shared" si="27"/>
        <v>1159.991621159216</v>
      </c>
      <c r="P137" s="190">
        <f t="shared" si="28"/>
        <v>1100.4471988213652</v>
      </c>
      <c r="Q137" s="190">
        <f t="shared" si="29"/>
        <v>1049.8391029212778</v>
      </c>
      <c r="R137" s="191">
        <f t="shared" si="30"/>
        <v>1006.375870498326</v>
      </c>
      <c r="S137" s="170"/>
    </row>
    <row r="138" spans="2:19" ht="15.75" hidden="1" x14ac:dyDescent="0.25">
      <c r="B138" s="168"/>
      <c r="C138" s="195">
        <v>118000</v>
      </c>
      <c r="D138" s="204">
        <f t="shared" si="18"/>
        <v>10155.296347200108</v>
      </c>
      <c r="E138" s="205">
        <f t="shared" si="31"/>
        <v>5164.6780742815572</v>
      </c>
      <c r="F138" s="206">
        <f t="shared" si="19"/>
        <v>3524.393490706183</v>
      </c>
      <c r="G138" s="206">
        <f t="shared" si="20"/>
        <v>2705.1796576165834</v>
      </c>
      <c r="H138" s="206">
        <f t="shared" si="21"/>
        <v>2214.3929480820057</v>
      </c>
      <c r="I138" s="206">
        <f t="shared" si="22"/>
        <v>1887.8185423554455</v>
      </c>
      <c r="J138" s="206">
        <f t="shared" si="23"/>
        <v>1655.0784244779259</v>
      </c>
      <c r="K138" s="206">
        <f t="shared" si="32"/>
        <v>1480.9833817572417</v>
      </c>
      <c r="L138" s="206">
        <f t="shared" si="24"/>
        <v>1345.9836715469885</v>
      </c>
      <c r="M138" s="207">
        <f t="shared" si="25"/>
        <v>1238.3492882102591</v>
      </c>
      <c r="N138" s="189">
        <f t="shared" si="26"/>
        <v>1241.4355545023589</v>
      </c>
      <c r="O138" s="190">
        <f t="shared" si="27"/>
        <v>1169.9060794597219</v>
      </c>
      <c r="P138" s="190">
        <f t="shared" si="28"/>
        <v>1109.8527304352231</v>
      </c>
      <c r="Q138" s="190">
        <f t="shared" si="29"/>
        <v>1058.8120867069297</v>
      </c>
      <c r="R138" s="191">
        <f t="shared" si="30"/>
        <v>1014.9773736649784</v>
      </c>
      <c r="S138" s="170"/>
    </row>
    <row r="139" spans="2:19" ht="15.75" hidden="1" x14ac:dyDescent="0.25">
      <c r="B139" s="168"/>
      <c r="C139" s="195">
        <v>119000</v>
      </c>
      <c r="D139" s="204">
        <f t="shared" si="18"/>
        <v>10241.358180650957</v>
      </c>
      <c r="E139" s="205">
        <f t="shared" si="31"/>
        <v>5208.4465325381816</v>
      </c>
      <c r="F139" s="206">
        <f t="shared" si="19"/>
        <v>3554.2612321528454</v>
      </c>
      <c r="G139" s="206">
        <f t="shared" si="20"/>
        <v>2728.1049089523171</v>
      </c>
      <c r="H139" s="206">
        <f t="shared" si="21"/>
        <v>2233.1589900149042</v>
      </c>
      <c r="I139" s="206">
        <f t="shared" si="22"/>
        <v>1903.817004578797</v>
      </c>
      <c r="J139" s="206">
        <f t="shared" si="23"/>
        <v>1669.1045128209591</v>
      </c>
      <c r="K139" s="206">
        <f t="shared" si="32"/>
        <v>1493.5340883823033</v>
      </c>
      <c r="L139" s="206">
        <f t="shared" si="24"/>
        <v>1357.3903128312847</v>
      </c>
      <c r="M139" s="207">
        <f t="shared" si="25"/>
        <v>1248.8437737035663</v>
      </c>
      <c r="N139" s="189">
        <f t="shared" si="26"/>
        <v>1251.9561947947516</v>
      </c>
      <c r="O139" s="190">
        <f t="shared" si="27"/>
        <v>1179.820537760228</v>
      </c>
      <c r="P139" s="190">
        <f t="shared" si="28"/>
        <v>1119.2582620490809</v>
      </c>
      <c r="Q139" s="190">
        <f t="shared" si="29"/>
        <v>1067.7850704925816</v>
      </c>
      <c r="R139" s="191">
        <f t="shared" si="30"/>
        <v>1023.5788768316309</v>
      </c>
      <c r="S139" s="170"/>
    </row>
    <row r="140" spans="2:19" ht="15.75" x14ac:dyDescent="0.25">
      <c r="B140" s="168"/>
      <c r="C140" s="195">
        <v>120000</v>
      </c>
      <c r="D140" s="204">
        <f t="shared" si="18"/>
        <v>10327.420014101806</v>
      </c>
      <c r="E140" s="205">
        <f t="shared" si="31"/>
        <v>5252.2149907948042</v>
      </c>
      <c r="F140" s="206">
        <f t="shared" si="19"/>
        <v>3584.1289735995078</v>
      </c>
      <c r="G140" s="206">
        <f t="shared" si="20"/>
        <v>2751.0301602880509</v>
      </c>
      <c r="H140" s="206">
        <f t="shared" si="21"/>
        <v>2251.9250319478024</v>
      </c>
      <c r="I140" s="206">
        <f t="shared" si="22"/>
        <v>1919.8154668021482</v>
      </c>
      <c r="J140" s="206">
        <f t="shared" si="23"/>
        <v>1683.1306011639922</v>
      </c>
      <c r="K140" s="206">
        <f t="shared" si="32"/>
        <v>1506.0847950073644</v>
      </c>
      <c r="L140" s="206">
        <f t="shared" si="24"/>
        <v>1368.7969541155815</v>
      </c>
      <c r="M140" s="207">
        <f t="shared" si="25"/>
        <v>1259.3382591968737</v>
      </c>
      <c r="N140" s="192">
        <f t="shared" si="26"/>
        <v>1262.4768350871445</v>
      </c>
      <c r="O140" s="193">
        <f t="shared" si="27"/>
        <v>1189.7349960607344</v>
      </c>
      <c r="P140" s="193">
        <f t="shared" si="28"/>
        <v>1128.6637936629386</v>
      </c>
      <c r="Q140" s="193">
        <f t="shared" si="29"/>
        <v>1076.7580542782334</v>
      </c>
      <c r="R140" s="194">
        <f t="shared" si="30"/>
        <v>1032.1803799982831</v>
      </c>
      <c r="S140" s="170"/>
    </row>
    <row r="141" spans="2:19" ht="15.75" hidden="1" x14ac:dyDescent="0.25">
      <c r="B141" s="168"/>
      <c r="C141" s="195">
        <v>121000</v>
      </c>
      <c r="D141" s="204">
        <f t="shared" si="18"/>
        <v>10413.481847552654</v>
      </c>
      <c r="E141" s="205">
        <f t="shared" si="31"/>
        <v>5295.9834490514277</v>
      </c>
      <c r="F141" s="206">
        <f t="shared" si="19"/>
        <v>3613.9967150461707</v>
      </c>
      <c r="G141" s="206">
        <f t="shared" si="20"/>
        <v>2773.955411623785</v>
      </c>
      <c r="H141" s="206">
        <f t="shared" si="21"/>
        <v>2270.691073880701</v>
      </c>
      <c r="I141" s="206">
        <f t="shared" si="22"/>
        <v>1935.8139290254994</v>
      </c>
      <c r="J141" s="206">
        <f t="shared" si="23"/>
        <v>1697.1566895070257</v>
      </c>
      <c r="K141" s="206">
        <f t="shared" si="32"/>
        <v>1518.635501632426</v>
      </c>
      <c r="L141" s="206">
        <f t="shared" si="24"/>
        <v>1380.2035953998779</v>
      </c>
      <c r="M141" s="207">
        <f t="shared" si="25"/>
        <v>1269.8327446901808</v>
      </c>
      <c r="N141" s="189">
        <f t="shared" si="26"/>
        <v>1272.9974753795375</v>
      </c>
      <c r="O141" s="190">
        <f t="shared" si="27"/>
        <v>1199.6494543612405</v>
      </c>
      <c r="P141" s="190">
        <f t="shared" si="28"/>
        <v>1138.0693252767965</v>
      </c>
      <c r="Q141" s="190">
        <f t="shared" si="29"/>
        <v>1085.7310380638855</v>
      </c>
      <c r="R141" s="191">
        <f t="shared" si="30"/>
        <v>1040.7818831649356</v>
      </c>
      <c r="S141" s="170"/>
    </row>
    <row r="142" spans="2:19" ht="15.75" hidden="1" x14ac:dyDescent="0.25">
      <c r="B142" s="168"/>
      <c r="C142" s="195">
        <v>122000</v>
      </c>
      <c r="D142" s="204">
        <f t="shared" si="18"/>
        <v>10499.543681003503</v>
      </c>
      <c r="E142" s="205">
        <f t="shared" si="31"/>
        <v>5339.7519073080512</v>
      </c>
      <c r="F142" s="206">
        <f t="shared" si="19"/>
        <v>3643.8644564928331</v>
      </c>
      <c r="G142" s="206">
        <f t="shared" si="20"/>
        <v>2796.8806629595188</v>
      </c>
      <c r="H142" s="206">
        <f t="shared" si="21"/>
        <v>2289.4571158135996</v>
      </c>
      <c r="I142" s="206">
        <f t="shared" si="22"/>
        <v>1951.8123912488506</v>
      </c>
      <c r="J142" s="206">
        <f t="shared" si="23"/>
        <v>1711.182777850059</v>
      </c>
      <c r="K142" s="206">
        <f t="shared" si="32"/>
        <v>1531.1862082574874</v>
      </c>
      <c r="L142" s="206">
        <f t="shared" si="24"/>
        <v>1391.6102366841744</v>
      </c>
      <c r="M142" s="207">
        <f t="shared" si="25"/>
        <v>1280.3272301834882</v>
      </c>
      <c r="N142" s="189">
        <f t="shared" si="26"/>
        <v>1283.5181156719304</v>
      </c>
      <c r="O142" s="190">
        <f t="shared" si="27"/>
        <v>1209.5639126617464</v>
      </c>
      <c r="P142" s="190">
        <f t="shared" si="28"/>
        <v>1147.4748568906543</v>
      </c>
      <c r="Q142" s="190">
        <f t="shared" si="29"/>
        <v>1094.7040218495374</v>
      </c>
      <c r="R142" s="191">
        <f t="shared" si="30"/>
        <v>1049.3833863315879</v>
      </c>
      <c r="S142" s="170"/>
    </row>
    <row r="143" spans="2:19" ht="15.75" hidden="1" x14ac:dyDescent="0.25">
      <c r="B143" s="168"/>
      <c r="C143" s="195">
        <v>123000</v>
      </c>
      <c r="D143" s="204">
        <f t="shared" si="18"/>
        <v>10585.605514454352</v>
      </c>
      <c r="E143" s="205">
        <f t="shared" si="31"/>
        <v>5383.5203655646746</v>
      </c>
      <c r="F143" s="206">
        <f t="shared" si="19"/>
        <v>3673.732197939496</v>
      </c>
      <c r="G143" s="206">
        <f t="shared" si="20"/>
        <v>2819.8059142952525</v>
      </c>
      <c r="H143" s="206">
        <f t="shared" si="21"/>
        <v>2308.2231577464972</v>
      </c>
      <c r="I143" s="206">
        <f t="shared" si="22"/>
        <v>1967.8108534722019</v>
      </c>
      <c r="J143" s="206">
        <f t="shared" si="23"/>
        <v>1725.208866193092</v>
      </c>
      <c r="K143" s="206">
        <f t="shared" si="32"/>
        <v>1543.7369148825487</v>
      </c>
      <c r="L143" s="206">
        <f t="shared" si="24"/>
        <v>1403.0168779684709</v>
      </c>
      <c r="M143" s="207">
        <f t="shared" si="25"/>
        <v>1290.8217156767955</v>
      </c>
      <c r="N143" s="189">
        <f t="shared" si="26"/>
        <v>1294.0387559643232</v>
      </c>
      <c r="O143" s="190">
        <f t="shared" si="27"/>
        <v>1219.4783709622527</v>
      </c>
      <c r="P143" s="190">
        <f t="shared" si="28"/>
        <v>1156.880388504512</v>
      </c>
      <c r="Q143" s="190">
        <f t="shared" si="29"/>
        <v>1103.6770056351895</v>
      </c>
      <c r="R143" s="191">
        <f t="shared" si="30"/>
        <v>1057.9848894982401</v>
      </c>
      <c r="S143" s="170"/>
    </row>
    <row r="144" spans="2:19" ht="15.75" hidden="1" x14ac:dyDescent="0.25">
      <c r="B144" s="168"/>
      <c r="C144" s="195">
        <v>124000</v>
      </c>
      <c r="D144" s="204">
        <f t="shared" si="18"/>
        <v>10671.667347905199</v>
      </c>
      <c r="E144" s="205">
        <f t="shared" si="31"/>
        <v>5427.2888238212972</v>
      </c>
      <c r="F144" s="206">
        <f t="shared" si="19"/>
        <v>3703.5999393861584</v>
      </c>
      <c r="G144" s="206">
        <f t="shared" si="20"/>
        <v>2842.7311656309862</v>
      </c>
      <c r="H144" s="206">
        <f t="shared" si="21"/>
        <v>2326.9891996793958</v>
      </c>
      <c r="I144" s="206">
        <f t="shared" si="22"/>
        <v>1983.8093156955531</v>
      </c>
      <c r="J144" s="206">
        <f t="shared" si="23"/>
        <v>1739.2349545361255</v>
      </c>
      <c r="K144" s="206">
        <f t="shared" si="32"/>
        <v>1556.2876215076101</v>
      </c>
      <c r="L144" s="206">
        <f t="shared" si="24"/>
        <v>1414.4235192527676</v>
      </c>
      <c r="M144" s="207">
        <f t="shared" si="25"/>
        <v>1301.3162011701029</v>
      </c>
      <c r="N144" s="189">
        <f t="shared" si="26"/>
        <v>1304.5593962567161</v>
      </c>
      <c r="O144" s="190">
        <f t="shared" si="27"/>
        <v>1229.3928292627588</v>
      </c>
      <c r="P144" s="190">
        <f t="shared" si="28"/>
        <v>1166.2859201183699</v>
      </c>
      <c r="Q144" s="190">
        <f t="shared" si="29"/>
        <v>1112.6499894208414</v>
      </c>
      <c r="R144" s="191">
        <f t="shared" si="30"/>
        <v>1066.5863926648926</v>
      </c>
      <c r="S144" s="170"/>
    </row>
    <row r="145" spans="2:19" ht="15.75" hidden="1" x14ac:dyDescent="0.25">
      <c r="B145" s="168"/>
      <c r="C145" s="195">
        <v>125000</v>
      </c>
      <c r="D145" s="204">
        <f t="shared" si="18"/>
        <v>10757.729181356048</v>
      </c>
      <c r="E145" s="205">
        <f t="shared" si="31"/>
        <v>5471.0572820779216</v>
      </c>
      <c r="F145" s="206">
        <f t="shared" si="19"/>
        <v>3733.4676808328209</v>
      </c>
      <c r="G145" s="206">
        <f t="shared" si="20"/>
        <v>2865.6564169667199</v>
      </c>
      <c r="H145" s="206">
        <f t="shared" si="21"/>
        <v>2345.755241612294</v>
      </c>
      <c r="I145" s="206">
        <f t="shared" si="22"/>
        <v>1999.8077779189043</v>
      </c>
      <c r="J145" s="206">
        <f t="shared" si="23"/>
        <v>1753.2610428791588</v>
      </c>
      <c r="K145" s="206">
        <f t="shared" si="32"/>
        <v>1568.8383281326714</v>
      </c>
      <c r="L145" s="206">
        <f t="shared" si="24"/>
        <v>1425.8301605370641</v>
      </c>
      <c r="M145" s="207">
        <f t="shared" si="25"/>
        <v>1311.81068666341</v>
      </c>
      <c r="N145" s="192">
        <f t="shared" si="26"/>
        <v>1315.0800365491091</v>
      </c>
      <c r="O145" s="193">
        <f t="shared" si="27"/>
        <v>1239.3072875632649</v>
      </c>
      <c r="P145" s="193">
        <f t="shared" si="28"/>
        <v>1175.6914517322277</v>
      </c>
      <c r="Q145" s="193">
        <f t="shared" si="29"/>
        <v>1121.6229732064933</v>
      </c>
      <c r="R145" s="194">
        <f t="shared" si="30"/>
        <v>1075.1878958315449</v>
      </c>
      <c r="S145" s="170"/>
    </row>
    <row r="146" spans="2:19" ht="15.75" hidden="1" x14ac:dyDescent="0.25">
      <c r="B146" s="168"/>
      <c r="C146" s="195">
        <v>126000</v>
      </c>
      <c r="D146" s="204">
        <f t="shared" si="18"/>
        <v>10843.791014806895</v>
      </c>
      <c r="E146" s="205">
        <f t="shared" si="31"/>
        <v>5514.8257403345442</v>
      </c>
      <c r="F146" s="206">
        <f t="shared" si="19"/>
        <v>3763.3354222794837</v>
      </c>
      <c r="G146" s="206">
        <f t="shared" si="20"/>
        <v>2888.5816683024536</v>
      </c>
      <c r="H146" s="206">
        <f t="shared" si="21"/>
        <v>2364.5212835451925</v>
      </c>
      <c r="I146" s="206">
        <f t="shared" si="22"/>
        <v>2015.8062401422555</v>
      </c>
      <c r="J146" s="206">
        <f t="shared" si="23"/>
        <v>1767.2871312221919</v>
      </c>
      <c r="K146" s="206">
        <f t="shared" si="32"/>
        <v>1581.3890347577328</v>
      </c>
      <c r="L146" s="206">
        <f t="shared" si="24"/>
        <v>1437.2368018213604</v>
      </c>
      <c r="M146" s="207">
        <f t="shared" si="25"/>
        <v>1322.3051721567174</v>
      </c>
      <c r="N146" s="189">
        <f t="shared" si="26"/>
        <v>1325.6006768415018</v>
      </c>
      <c r="O146" s="190">
        <f t="shared" si="27"/>
        <v>1249.221745863771</v>
      </c>
      <c r="P146" s="190">
        <f t="shared" si="28"/>
        <v>1185.0969833460856</v>
      </c>
      <c r="Q146" s="190">
        <f t="shared" si="29"/>
        <v>1130.5959569921451</v>
      </c>
      <c r="R146" s="191">
        <f t="shared" si="30"/>
        <v>1083.7893989981972</v>
      </c>
      <c r="S146" s="170"/>
    </row>
    <row r="147" spans="2:19" ht="15.75" hidden="1" x14ac:dyDescent="0.25">
      <c r="B147" s="168"/>
      <c r="C147" s="195">
        <v>127000</v>
      </c>
      <c r="D147" s="204">
        <f t="shared" si="18"/>
        <v>10929.852848257746</v>
      </c>
      <c r="E147" s="205">
        <f t="shared" si="31"/>
        <v>5558.5941985911677</v>
      </c>
      <c r="F147" s="206">
        <f t="shared" si="19"/>
        <v>3793.2031637261462</v>
      </c>
      <c r="G147" s="206">
        <f t="shared" si="20"/>
        <v>2911.5069196381878</v>
      </c>
      <c r="H147" s="206">
        <f t="shared" si="21"/>
        <v>2383.2873254780907</v>
      </c>
      <c r="I147" s="206">
        <f t="shared" si="22"/>
        <v>2031.8047023656068</v>
      </c>
      <c r="J147" s="206">
        <f t="shared" si="23"/>
        <v>1781.3132195652254</v>
      </c>
      <c r="K147" s="206">
        <f t="shared" si="32"/>
        <v>1593.9397413827942</v>
      </c>
      <c r="L147" s="206">
        <f t="shared" si="24"/>
        <v>1448.6434431056571</v>
      </c>
      <c r="M147" s="207">
        <f t="shared" si="25"/>
        <v>1332.7996576500245</v>
      </c>
      <c r="N147" s="189">
        <f t="shared" si="26"/>
        <v>1336.1213171338948</v>
      </c>
      <c r="O147" s="190">
        <f t="shared" si="27"/>
        <v>1259.1362041642772</v>
      </c>
      <c r="P147" s="190">
        <f t="shared" si="28"/>
        <v>1194.5025149599435</v>
      </c>
      <c r="Q147" s="190">
        <f t="shared" si="29"/>
        <v>1139.568940777797</v>
      </c>
      <c r="R147" s="191">
        <f t="shared" si="30"/>
        <v>1092.3909021648496</v>
      </c>
      <c r="S147" s="170"/>
    </row>
    <row r="148" spans="2:19" ht="15.75" hidden="1" x14ac:dyDescent="0.25">
      <c r="B148" s="168"/>
      <c r="C148" s="195">
        <v>128000</v>
      </c>
      <c r="D148" s="204">
        <f t="shared" si="18"/>
        <v>11015.914681708593</v>
      </c>
      <c r="E148" s="205">
        <f t="shared" si="31"/>
        <v>5602.3626568477912</v>
      </c>
      <c r="F148" s="206">
        <f t="shared" si="19"/>
        <v>3823.0709051728086</v>
      </c>
      <c r="G148" s="206">
        <f t="shared" si="20"/>
        <v>2934.4321709739211</v>
      </c>
      <c r="H148" s="206">
        <f t="shared" si="21"/>
        <v>2402.0533674109893</v>
      </c>
      <c r="I148" s="206">
        <f t="shared" si="22"/>
        <v>2047.803164588958</v>
      </c>
      <c r="J148" s="206">
        <f t="shared" si="23"/>
        <v>1795.3393079082584</v>
      </c>
      <c r="K148" s="206">
        <f t="shared" si="32"/>
        <v>1606.4904480078555</v>
      </c>
      <c r="L148" s="206">
        <f t="shared" si="24"/>
        <v>1460.0500843899536</v>
      </c>
      <c r="M148" s="207">
        <f t="shared" si="25"/>
        <v>1343.2941431433319</v>
      </c>
      <c r="N148" s="189">
        <f t="shared" si="26"/>
        <v>1346.6419574262877</v>
      </c>
      <c r="O148" s="190">
        <f t="shared" si="27"/>
        <v>1269.0506624647833</v>
      </c>
      <c r="P148" s="190">
        <f t="shared" si="28"/>
        <v>1203.9080465738011</v>
      </c>
      <c r="Q148" s="190">
        <f t="shared" si="29"/>
        <v>1148.5419245634491</v>
      </c>
      <c r="R148" s="191">
        <f t="shared" si="30"/>
        <v>1100.9924053315021</v>
      </c>
      <c r="S148" s="170"/>
    </row>
    <row r="149" spans="2:19" ht="15.75" hidden="1" x14ac:dyDescent="0.25">
      <c r="B149" s="168"/>
      <c r="C149" s="195">
        <v>129000</v>
      </c>
      <c r="D149" s="204">
        <f t="shared" si="18"/>
        <v>11101.976515159442</v>
      </c>
      <c r="E149" s="205">
        <f t="shared" si="31"/>
        <v>5646.1311151044147</v>
      </c>
      <c r="F149" s="206">
        <f>PMT($F$11,$F$6,C149*(-1))</f>
        <v>3852.9386466194715</v>
      </c>
      <c r="G149" s="206">
        <f t="shared" si="20"/>
        <v>2957.3574223096548</v>
      </c>
      <c r="H149" s="206">
        <f t="shared" si="21"/>
        <v>2420.8194093438874</v>
      </c>
      <c r="I149" s="206">
        <f t="shared" si="22"/>
        <v>2063.8016268123092</v>
      </c>
      <c r="J149" s="206">
        <f t="shared" si="23"/>
        <v>1809.3653962512917</v>
      </c>
      <c r="K149" s="206">
        <f t="shared" si="32"/>
        <v>1619.0411546329167</v>
      </c>
      <c r="L149" s="206">
        <f t="shared" si="24"/>
        <v>1471.45672567425</v>
      </c>
      <c r="M149" s="207">
        <f t="shared" si="25"/>
        <v>1353.7886286366393</v>
      </c>
      <c r="N149" s="189">
        <f t="shared" si="26"/>
        <v>1357.1625977186804</v>
      </c>
      <c r="O149" s="190">
        <f t="shared" si="27"/>
        <v>1278.9651207652892</v>
      </c>
      <c r="P149" s="190">
        <f t="shared" si="28"/>
        <v>1213.313578187659</v>
      </c>
      <c r="Q149" s="190">
        <f t="shared" si="29"/>
        <v>1157.5149083491012</v>
      </c>
      <c r="R149" s="191">
        <f t="shared" si="30"/>
        <v>1109.5939084981544</v>
      </c>
      <c r="S149" s="170"/>
    </row>
    <row r="150" spans="2:19" ht="15.75" x14ac:dyDescent="0.25">
      <c r="B150" s="168"/>
      <c r="C150" s="188">
        <v>130000</v>
      </c>
      <c r="D150" s="200">
        <f t="shared" si="18"/>
        <v>11188.038348610289</v>
      </c>
      <c r="E150" s="201">
        <f t="shared" si="31"/>
        <v>5689.8995733610373</v>
      </c>
      <c r="F150" s="202">
        <f t="shared" si="19"/>
        <v>3882.8063880661339</v>
      </c>
      <c r="G150" s="202">
        <f t="shared" si="20"/>
        <v>2980.2826736453885</v>
      </c>
      <c r="H150" s="202">
        <f t="shared" si="21"/>
        <v>2439.585451276786</v>
      </c>
      <c r="I150" s="202">
        <f t="shared" si="22"/>
        <v>2079.8000890356602</v>
      </c>
      <c r="J150" s="202">
        <f t="shared" si="23"/>
        <v>1823.3914845943252</v>
      </c>
      <c r="K150" s="202">
        <f t="shared" si="32"/>
        <v>1631.5918612579783</v>
      </c>
      <c r="L150" s="202">
        <f t="shared" si="24"/>
        <v>1482.8633669585465</v>
      </c>
      <c r="M150" s="203">
        <f t="shared" si="25"/>
        <v>1364.2831141299466</v>
      </c>
      <c r="N150" s="192">
        <f t="shared" si="26"/>
        <v>1367.6832380110732</v>
      </c>
      <c r="O150" s="193">
        <f t="shared" si="27"/>
        <v>1288.8795790657955</v>
      </c>
      <c r="P150" s="193">
        <f t="shared" si="28"/>
        <v>1222.7191098015169</v>
      </c>
      <c r="Q150" s="193">
        <f t="shared" si="29"/>
        <v>1166.4878921347531</v>
      </c>
      <c r="R150" s="194">
        <f t="shared" si="30"/>
        <v>1118.1954116648067</v>
      </c>
      <c r="S150" s="170"/>
    </row>
    <row r="151" spans="2:19" ht="15.75" hidden="1" x14ac:dyDescent="0.25">
      <c r="B151" s="168"/>
      <c r="C151" s="195">
        <v>131000</v>
      </c>
      <c r="D151" s="204">
        <f t="shared" si="18"/>
        <v>11274.10018206114</v>
      </c>
      <c r="E151" s="205">
        <f t="shared" si="31"/>
        <v>5733.6680316176617</v>
      </c>
      <c r="F151" s="206">
        <f t="shared" si="19"/>
        <v>3912.6741295127963</v>
      </c>
      <c r="G151" s="206">
        <f t="shared" si="20"/>
        <v>3003.2079249811222</v>
      </c>
      <c r="H151" s="206">
        <f t="shared" si="21"/>
        <v>2458.3514932096841</v>
      </c>
      <c r="I151" s="206">
        <f t="shared" si="22"/>
        <v>2095.7985512590117</v>
      </c>
      <c r="J151" s="206">
        <f t="shared" si="23"/>
        <v>1837.4175729373583</v>
      </c>
      <c r="K151" s="206">
        <f t="shared" si="32"/>
        <v>1644.1425678830396</v>
      </c>
      <c r="L151" s="206">
        <f t="shared" si="24"/>
        <v>1494.2700082428432</v>
      </c>
      <c r="M151" s="207">
        <f t="shared" si="25"/>
        <v>1374.7775996232538</v>
      </c>
      <c r="N151" s="189">
        <f t="shared" si="26"/>
        <v>1378.2038783034664</v>
      </c>
      <c r="O151" s="190">
        <f t="shared" si="27"/>
        <v>1298.7940373663016</v>
      </c>
      <c r="P151" s="190">
        <f t="shared" si="28"/>
        <v>1232.1246414153748</v>
      </c>
      <c r="Q151" s="190">
        <f t="shared" si="29"/>
        <v>1175.460875920405</v>
      </c>
      <c r="R151" s="191">
        <f t="shared" si="30"/>
        <v>1126.7969148314592</v>
      </c>
      <c r="S151" s="170"/>
    </row>
    <row r="152" spans="2:19" ht="15.75" hidden="1" x14ac:dyDescent="0.25">
      <c r="B152" s="168"/>
      <c r="C152" s="195">
        <v>132000</v>
      </c>
      <c r="D152" s="204">
        <f t="shared" si="18"/>
        <v>11360.162015511987</v>
      </c>
      <c r="E152" s="205">
        <f t="shared" si="31"/>
        <v>5777.4364898742842</v>
      </c>
      <c r="F152" s="206">
        <f t="shared" si="19"/>
        <v>3942.5418709594592</v>
      </c>
      <c r="G152" s="206">
        <f t="shared" si="20"/>
        <v>3026.1331763168564</v>
      </c>
      <c r="H152" s="206">
        <f t="shared" si="21"/>
        <v>2477.1175351425827</v>
      </c>
      <c r="I152" s="206">
        <f t="shared" si="22"/>
        <v>2111.7970134823631</v>
      </c>
      <c r="J152" s="206">
        <f t="shared" si="23"/>
        <v>1851.4436612803916</v>
      </c>
      <c r="K152" s="206">
        <f t="shared" si="32"/>
        <v>1656.693274508101</v>
      </c>
      <c r="L152" s="206">
        <f t="shared" si="24"/>
        <v>1505.6766495271395</v>
      </c>
      <c r="M152" s="207">
        <f t="shared" si="25"/>
        <v>1385.2720851165609</v>
      </c>
      <c r="N152" s="189">
        <f t="shared" si="26"/>
        <v>1388.7245185958591</v>
      </c>
      <c r="O152" s="190">
        <f t="shared" si="27"/>
        <v>1308.7084956668077</v>
      </c>
      <c r="P152" s="190">
        <f t="shared" si="28"/>
        <v>1241.5301730292326</v>
      </c>
      <c r="Q152" s="190">
        <f t="shared" si="29"/>
        <v>1184.4338597060569</v>
      </c>
      <c r="R152" s="191">
        <f t="shared" si="30"/>
        <v>1135.3984179981114</v>
      </c>
      <c r="S152" s="170"/>
    </row>
    <row r="153" spans="2:19" ht="15.75" hidden="1" x14ac:dyDescent="0.25">
      <c r="B153" s="168"/>
      <c r="C153" s="195">
        <v>133000</v>
      </c>
      <c r="D153" s="204">
        <f t="shared" si="18"/>
        <v>11446.223848962834</v>
      </c>
      <c r="E153" s="205">
        <f t="shared" si="31"/>
        <v>5821.2049481309077</v>
      </c>
      <c r="F153" s="206">
        <f t="shared" si="19"/>
        <v>3972.4096124061211</v>
      </c>
      <c r="G153" s="206">
        <f t="shared" si="20"/>
        <v>3049.0584276525901</v>
      </c>
      <c r="H153" s="206">
        <f t="shared" si="21"/>
        <v>2495.8835770754813</v>
      </c>
      <c r="I153" s="206">
        <f t="shared" si="22"/>
        <v>2127.7954757057141</v>
      </c>
      <c r="J153" s="206">
        <f t="shared" si="23"/>
        <v>1865.4697496234251</v>
      </c>
      <c r="K153" s="206">
        <f t="shared" si="32"/>
        <v>1669.2439811331624</v>
      </c>
      <c r="L153" s="206">
        <f t="shared" si="24"/>
        <v>1517.083290811436</v>
      </c>
      <c r="M153" s="207">
        <f t="shared" si="25"/>
        <v>1395.7665706098683</v>
      </c>
      <c r="N153" s="189">
        <f t="shared" si="26"/>
        <v>1399.245158888252</v>
      </c>
      <c r="O153" s="190">
        <f t="shared" si="27"/>
        <v>1318.6229539673138</v>
      </c>
      <c r="P153" s="190">
        <f t="shared" si="28"/>
        <v>1250.9357046430903</v>
      </c>
      <c r="Q153" s="190">
        <f t="shared" si="29"/>
        <v>1193.4068434917087</v>
      </c>
      <c r="R153" s="191">
        <f t="shared" si="30"/>
        <v>1143.9999211647637</v>
      </c>
      <c r="S153" s="170"/>
    </row>
    <row r="154" spans="2:19" ht="15.75" hidden="1" x14ac:dyDescent="0.25">
      <c r="B154" s="168"/>
      <c r="C154" s="195">
        <v>134000</v>
      </c>
      <c r="D154" s="204">
        <f t="shared" si="18"/>
        <v>11532.285682413683</v>
      </c>
      <c r="E154" s="205">
        <f t="shared" si="31"/>
        <v>5864.9734063875312</v>
      </c>
      <c r="F154" s="206">
        <f t="shared" si="19"/>
        <v>4002.2773538527836</v>
      </c>
      <c r="G154" s="206">
        <f t="shared" si="20"/>
        <v>3071.9836789883238</v>
      </c>
      <c r="H154" s="206">
        <f t="shared" si="21"/>
        <v>2514.6496190083794</v>
      </c>
      <c r="I154" s="206">
        <f t="shared" si="22"/>
        <v>2143.7939379290656</v>
      </c>
      <c r="J154" s="206">
        <f t="shared" si="23"/>
        <v>1879.4958379664581</v>
      </c>
      <c r="K154" s="206">
        <f t="shared" si="32"/>
        <v>1681.7946877582237</v>
      </c>
      <c r="L154" s="206">
        <f t="shared" si="24"/>
        <v>1528.4899320957327</v>
      </c>
      <c r="M154" s="207">
        <f t="shared" si="25"/>
        <v>1406.2610561031754</v>
      </c>
      <c r="N154" s="189">
        <f t="shared" si="26"/>
        <v>1409.765799180645</v>
      </c>
      <c r="O154" s="190">
        <f t="shared" si="27"/>
        <v>1328.5374122678199</v>
      </c>
      <c r="P154" s="190">
        <f t="shared" si="28"/>
        <v>1260.3412362569482</v>
      </c>
      <c r="Q154" s="190">
        <f t="shared" si="29"/>
        <v>1202.3798272773608</v>
      </c>
      <c r="R154" s="191">
        <f t="shared" si="30"/>
        <v>1152.6014243314162</v>
      </c>
      <c r="S154" s="170"/>
    </row>
    <row r="155" spans="2:19" ht="15.75" hidden="1" x14ac:dyDescent="0.25">
      <c r="B155" s="168"/>
      <c r="C155" s="195">
        <v>135000</v>
      </c>
      <c r="D155" s="204">
        <f t="shared" si="18"/>
        <v>11618.347515864531</v>
      </c>
      <c r="E155" s="205">
        <f t="shared" si="31"/>
        <v>5908.7418646441547</v>
      </c>
      <c r="F155" s="206">
        <f t="shared" si="19"/>
        <v>4032.1450952994464</v>
      </c>
      <c r="G155" s="206">
        <f t="shared" si="20"/>
        <v>3094.9089303240576</v>
      </c>
      <c r="H155" s="206">
        <f t="shared" si="21"/>
        <v>2533.415660941278</v>
      </c>
      <c r="I155" s="206">
        <f t="shared" si="22"/>
        <v>2159.792400152417</v>
      </c>
      <c r="J155" s="206">
        <f t="shared" si="23"/>
        <v>1893.5219263094914</v>
      </c>
      <c r="K155" s="206">
        <f t="shared" si="32"/>
        <v>1694.3453943832851</v>
      </c>
      <c r="L155" s="206">
        <f t="shared" si="24"/>
        <v>1539.8965733800289</v>
      </c>
      <c r="M155" s="207">
        <f t="shared" si="25"/>
        <v>1416.755541596483</v>
      </c>
      <c r="N155" s="192">
        <f t="shared" si="26"/>
        <v>1420.2864394730375</v>
      </c>
      <c r="O155" s="193">
        <f t="shared" si="27"/>
        <v>1338.4518705683261</v>
      </c>
      <c r="P155" s="193">
        <f t="shared" si="28"/>
        <v>1269.746767870806</v>
      </c>
      <c r="Q155" s="193">
        <f t="shared" si="29"/>
        <v>1211.3528110630127</v>
      </c>
      <c r="R155" s="194">
        <f t="shared" si="30"/>
        <v>1161.2029274980684</v>
      </c>
      <c r="S155" s="170"/>
    </row>
    <row r="156" spans="2:19" ht="15.75" hidden="1" x14ac:dyDescent="0.25">
      <c r="B156" s="168"/>
      <c r="C156" s="195">
        <v>136000</v>
      </c>
      <c r="D156" s="204">
        <f t="shared" si="18"/>
        <v>11704.409349315381</v>
      </c>
      <c r="E156" s="205">
        <f t="shared" si="31"/>
        <v>5952.5103229007773</v>
      </c>
      <c r="F156" s="206">
        <f t="shared" si="19"/>
        <v>4062.0128367461089</v>
      </c>
      <c r="G156" s="206">
        <f t="shared" si="20"/>
        <v>3117.8341816597913</v>
      </c>
      <c r="H156" s="206">
        <f t="shared" si="21"/>
        <v>2552.1817028741762</v>
      </c>
      <c r="I156" s="206">
        <f t="shared" si="22"/>
        <v>2175.790862375768</v>
      </c>
      <c r="J156" s="206">
        <f t="shared" si="23"/>
        <v>1907.5480146525247</v>
      </c>
      <c r="K156" s="206">
        <f t="shared" si="32"/>
        <v>1706.8961010083465</v>
      </c>
      <c r="L156" s="206">
        <f t="shared" si="24"/>
        <v>1551.3032146643257</v>
      </c>
      <c r="M156" s="207">
        <f t="shared" si="25"/>
        <v>1427.2500270897901</v>
      </c>
      <c r="N156" s="189">
        <f t="shared" si="26"/>
        <v>1430.8070797654304</v>
      </c>
      <c r="O156" s="190">
        <f t="shared" si="27"/>
        <v>1348.3663288688322</v>
      </c>
      <c r="P156" s="190">
        <f t="shared" si="28"/>
        <v>1279.1522994846637</v>
      </c>
      <c r="Q156" s="190">
        <f t="shared" si="29"/>
        <v>1220.3257948486648</v>
      </c>
      <c r="R156" s="191">
        <f t="shared" si="30"/>
        <v>1169.8044306647209</v>
      </c>
      <c r="S156" s="170"/>
    </row>
    <row r="157" spans="2:19" ht="15.75" hidden="1" x14ac:dyDescent="0.25">
      <c r="B157" s="168"/>
      <c r="C157" s="195">
        <v>137000</v>
      </c>
      <c r="D157" s="204">
        <f t="shared" si="18"/>
        <v>11790.471182766229</v>
      </c>
      <c r="E157" s="205">
        <f t="shared" si="31"/>
        <v>5996.2787811574017</v>
      </c>
      <c r="F157" s="206">
        <f t="shared" si="19"/>
        <v>4091.8805781927713</v>
      </c>
      <c r="G157" s="206">
        <f t="shared" si="20"/>
        <v>3140.759432995525</v>
      </c>
      <c r="H157" s="206">
        <f t="shared" si="21"/>
        <v>2570.9477448070743</v>
      </c>
      <c r="I157" s="206">
        <f t="shared" si="22"/>
        <v>2191.789324599119</v>
      </c>
      <c r="J157" s="206">
        <f t="shared" si="23"/>
        <v>1921.574102995558</v>
      </c>
      <c r="K157" s="206">
        <f t="shared" si="32"/>
        <v>1719.4468076334078</v>
      </c>
      <c r="L157" s="206">
        <f t="shared" si="24"/>
        <v>1562.7098559486221</v>
      </c>
      <c r="M157" s="207">
        <f t="shared" si="25"/>
        <v>1437.7445125830975</v>
      </c>
      <c r="N157" s="189">
        <f t="shared" si="26"/>
        <v>1441.3277200578234</v>
      </c>
      <c r="O157" s="190">
        <f t="shared" si="27"/>
        <v>1358.2807871693383</v>
      </c>
      <c r="P157" s="190">
        <f t="shared" si="28"/>
        <v>1288.5578310985215</v>
      </c>
      <c r="Q157" s="190">
        <f t="shared" si="29"/>
        <v>1229.2987786343167</v>
      </c>
      <c r="R157" s="191">
        <f t="shared" si="30"/>
        <v>1178.4059338313734</v>
      </c>
      <c r="S157" s="170"/>
    </row>
    <row r="158" spans="2:19" ht="15.75" hidden="1" x14ac:dyDescent="0.25">
      <c r="B158" s="168"/>
      <c r="C158" s="195">
        <v>138000</v>
      </c>
      <c r="D158" s="204">
        <f t="shared" ref="D158:D221" si="33">PMT($D$11,$D$6,C158*(-1))</f>
        <v>11876.533016217078</v>
      </c>
      <c r="E158" s="205">
        <f t="shared" si="31"/>
        <v>6040.0472394140252</v>
      </c>
      <c r="F158" s="206">
        <f t="shared" ref="F158:F221" si="34">PMT($F$11,$F$6,C158*(-1))</f>
        <v>4121.7483196394342</v>
      </c>
      <c r="G158" s="206">
        <f t="shared" ref="G158:G221" si="35">PMT($G$11,$G$6,C158*(-1))</f>
        <v>3163.6846843312592</v>
      </c>
      <c r="H158" s="206">
        <f t="shared" ref="H158:H221" si="36">PMT($H$11,$H$6,C158*(-1))</f>
        <v>2589.7137867399724</v>
      </c>
      <c r="I158" s="206">
        <f t="shared" ref="I158:I221" si="37">PMT($I$11,$I$6,C158*(-1))</f>
        <v>2207.7877868224705</v>
      </c>
      <c r="J158" s="206">
        <f t="shared" ref="J158:J221" si="38">PMT($J$11,$J$6,C158*(-1))</f>
        <v>1935.6001913385912</v>
      </c>
      <c r="K158" s="206">
        <f t="shared" si="32"/>
        <v>1731.9975142584694</v>
      </c>
      <c r="L158" s="206">
        <f t="shared" ref="L158:L221" si="39">PMT($L$11,$L$6,C158*(-1))</f>
        <v>1574.1164972329188</v>
      </c>
      <c r="M158" s="207">
        <f t="shared" ref="M158:M221" si="40">PMT($M$11,$M$6,C158*(-1))</f>
        <v>1448.2389980764046</v>
      </c>
      <c r="N158" s="189">
        <f t="shared" ref="N158:N220" si="41">PMT($N$11,$N$6,C158*(-1))</f>
        <v>1451.8483603502161</v>
      </c>
      <c r="O158" s="190">
        <f t="shared" ref="O158:O220" si="42">PMT($O$11,$O$6,C158*(-1))</f>
        <v>1368.1952454698444</v>
      </c>
      <c r="P158" s="190">
        <f t="shared" ref="P158:P220" si="43">PMT($P$11,$P$6,C158*(-1))</f>
        <v>1297.9633627123794</v>
      </c>
      <c r="Q158" s="190">
        <f t="shared" ref="Q158:Q220" si="44">PMT($Q$11,$Q$6,C158*(-1))</f>
        <v>1238.2717624199686</v>
      </c>
      <c r="R158" s="191">
        <f t="shared" ref="R158:R220" si="45">PMT($R$11,$R$6,C158*(-1))</f>
        <v>1187.0074369980257</v>
      </c>
      <c r="S158" s="170"/>
    </row>
    <row r="159" spans="2:19" ht="15.75" hidden="1" x14ac:dyDescent="0.25">
      <c r="B159" s="168"/>
      <c r="C159" s="195">
        <v>139000</v>
      </c>
      <c r="D159" s="204">
        <f t="shared" si="33"/>
        <v>11962.594849667925</v>
      </c>
      <c r="E159" s="205">
        <f t="shared" ref="E159:E222" si="46">PMT($E$11,$E$6,C159*(-1))</f>
        <v>6083.8156976706487</v>
      </c>
      <c r="F159" s="206">
        <f t="shared" si="34"/>
        <v>4151.616061086097</v>
      </c>
      <c r="G159" s="206">
        <f t="shared" si="35"/>
        <v>3186.6099356669924</v>
      </c>
      <c r="H159" s="206">
        <f t="shared" si="36"/>
        <v>2608.479828672871</v>
      </c>
      <c r="I159" s="206">
        <f t="shared" si="37"/>
        <v>2223.7862490458215</v>
      </c>
      <c r="J159" s="206">
        <f t="shared" si="38"/>
        <v>1949.6262796816245</v>
      </c>
      <c r="K159" s="206">
        <f t="shared" ref="K159:K222" si="47">PMT($K$11,$K$6,C159*(-1))</f>
        <v>1744.5482208835306</v>
      </c>
      <c r="L159" s="206">
        <f t="shared" si="39"/>
        <v>1585.5231385172151</v>
      </c>
      <c r="M159" s="207">
        <f t="shared" si="40"/>
        <v>1458.733483569712</v>
      </c>
      <c r="N159" s="189">
        <f t="shared" si="41"/>
        <v>1462.3690006426091</v>
      </c>
      <c r="O159" s="190">
        <f t="shared" si="42"/>
        <v>1378.1097037703505</v>
      </c>
      <c r="P159" s="190">
        <f t="shared" si="43"/>
        <v>1307.3688943262373</v>
      </c>
      <c r="Q159" s="190">
        <f t="shared" si="44"/>
        <v>1247.2447462056205</v>
      </c>
      <c r="R159" s="191">
        <f t="shared" si="45"/>
        <v>1195.608940164678</v>
      </c>
      <c r="S159" s="170"/>
    </row>
    <row r="160" spans="2:19" ht="15.75" x14ac:dyDescent="0.25">
      <c r="B160" s="168"/>
      <c r="C160" s="195">
        <v>140000</v>
      </c>
      <c r="D160" s="204">
        <f t="shared" si="33"/>
        <v>12048.656683118774</v>
      </c>
      <c r="E160" s="205">
        <f t="shared" si="46"/>
        <v>6127.5841559272721</v>
      </c>
      <c r="F160" s="206">
        <f t="shared" si="34"/>
        <v>4181.4838025327599</v>
      </c>
      <c r="G160" s="206">
        <f t="shared" si="35"/>
        <v>3209.5351870027262</v>
      </c>
      <c r="H160" s="206">
        <f t="shared" si="36"/>
        <v>2627.2458706057691</v>
      </c>
      <c r="I160" s="206">
        <f t="shared" si="37"/>
        <v>2239.7847112691729</v>
      </c>
      <c r="J160" s="206">
        <f t="shared" si="38"/>
        <v>1963.6523680246578</v>
      </c>
      <c r="K160" s="206">
        <f t="shared" si="47"/>
        <v>1757.0989275085922</v>
      </c>
      <c r="L160" s="206">
        <f t="shared" si="39"/>
        <v>1596.9297798015116</v>
      </c>
      <c r="M160" s="207">
        <f t="shared" si="40"/>
        <v>1469.2279690630191</v>
      </c>
      <c r="N160" s="192">
        <f t="shared" si="41"/>
        <v>1472.889640935002</v>
      </c>
      <c r="O160" s="193">
        <f t="shared" si="42"/>
        <v>1388.0241620708566</v>
      </c>
      <c r="P160" s="193">
        <f t="shared" si="43"/>
        <v>1316.7744259400952</v>
      </c>
      <c r="Q160" s="193">
        <f t="shared" si="44"/>
        <v>1256.2177299912723</v>
      </c>
      <c r="R160" s="194">
        <f t="shared" si="45"/>
        <v>1204.2104433313305</v>
      </c>
      <c r="S160" s="170"/>
    </row>
    <row r="161" spans="2:19" ht="15.75" hidden="1" x14ac:dyDescent="0.25">
      <c r="B161" s="168"/>
      <c r="C161" s="195">
        <v>141000</v>
      </c>
      <c r="D161" s="204">
        <f t="shared" si="33"/>
        <v>12134.718516569623</v>
      </c>
      <c r="E161" s="205">
        <f t="shared" si="46"/>
        <v>6171.3526141838947</v>
      </c>
      <c r="F161" s="206">
        <f t="shared" si="34"/>
        <v>4211.3515439794219</v>
      </c>
      <c r="G161" s="206">
        <f t="shared" si="35"/>
        <v>3232.4604383384599</v>
      </c>
      <c r="H161" s="206">
        <f t="shared" si="36"/>
        <v>2646.0119125386677</v>
      </c>
      <c r="I161" s="206">
        <f t="shared" si="37"/>
        <v>2255.7831734925239</v>
      </c>
      <c r="J161" s="206">
        <f t="shared" si="38"/>
        <v>1977.6784563676911</v>
      </c>
      <c r="K161" s="206">
        <f t="shared" si="47"/>
        <v>1769.6496341336533</v>
      </c>
      <c r="L161" s="206">
        <f t="shared" si="39"/>
        <v>1608.3364210858083</v>
      </c>
      <c r="M161" s="207">
        <f t="shared" si="40"/>
        <v>1479.7224545563267</v>
      </c>
      <c r="N161" s="189">
        <f t="shared" si="41"/>
        <v>1483.4102812273948</v>
      </c>
      <c r="O161" s="190">
        <f t="shared" si="42"/>
        <v>1397.9386203713627</v>
      </c>
      <c r="P161" s="190">
        <f t="shared" si="43"/>
        <v>1326.179957553953</v>
      </c>
      <c r="Q161" s="190">
        <f t="shared" si="44"/>
        <v>1265.1907137769244</v>
      </c>
      <c r="R161" s="191">
        <f t="shared" si="45"/>
        <v>1212.8119464979827</v>
      </c>
      <c r="S161" s="170"/>
    </row>
    <row r="162" spans="2:19" ht="15.75" hidden="1" x14ac:dyDescent="0.25">
      <c r="B162" s="168"/>
      <c r="C162" s="195">
        <v>142000</v>
      </c>
      <c r="D162" s="204">
        <f t="shared" si="33"/>
        <v>12220.780350020472</v>
      </c>
      <c r="E162" s="205">
        <f t="shared" si="46"/>
        <v>6215.1210724405191</v>
      </c>
      <c r="F162" s="206">
        <f t="shared" si="34"/>
        <v>4241.2192854260848</v>
      </c>
      <c r="G162" s="206">
        <f t="shared" si="35"/>
        <v>3255.3856896741936</v>
      </c>
      <c r="H162" s="206">
        <f t="shared" si="36"/>
        <v>2664.7779544715663</v>
      </c>
      <c r="I162" s="206">
        <f t="shared" si="37"/>
        <v>2271.7816357158754</v>
      </c>
      <c r="J162" s="206">
        <f t="shared" si="38"/>
        <v>1991.7045447107243</v>
      </c>
      <c r="K162" s="206">
        <f t="shared" si="47"/>
        <v>1782.2003407587147</v>
      </c>
      <c r="L162" s="206">
        <f t="shared" si="39"/>
        <v>1619.7430623701046</v>
      </c>
      <c r="M162" s="207">
        <f t="shared" si="40"/>
        <v>1490.2169400496339</v>
      </c>
      <c r="N162" s="189">
        <f t="shared" si="41"/>
        <v>1493.9309215197877</v>
      </c>
      <c r="O162" s="190">
        <f t="shared" si="42"/>
        <v>1407.8530786718688</v>
      </c>
      <c r="P162" s="190">
        <f t="shared" si="43"/>
        <v>1335.5854891678107</v>
      </c>
      <c r="Q162" s="190">
        <f t="shared" si="44"/>
        <v>1274.1636975625765</v>
      </c>
      <c r="R162" s="191">
        <f t="shared" si="45"/>
        <v>1221.413449664635</v>
      </c>
      <c r="S162" s="170"/>
    </row>
    <row r="163" spans="2:19" ht="15.75" hidden="1" x14ac:dyDescent="0.25">
      <c r="B163" s="168"/>
      <c r="C163" s="195">
        <v>143000</v>
      </c>
      <c r="D163" s="204">
        <f t="shared" si="33"/>
        <v>12306.842183471319</v>
      </c>
      <c r="E163" s="205">
        <f t="shared" si="46"/>
        <v>6258.8895306971417</v>
      </c>
      <c r="F163" s="206">
        <f t="shared" si="34"/>
        <v>4271.0870268727467</v>
      </c>
      <c r="G163" s="206">
        <f t="shared" si="35"/>
        <v>3278.3109410099278</v>
      </c>
      <c r="H163" s="206">
        <f t="shared" si="36"/>
        <v>2683.5439964044645</v>
      </c>
      <c r="I163" s="206">
        <f t="shared" si="37"/>
        <v>2287.7800979392268</v>
      </c>
      <c r="J163" s="206">
        <f t="shared" si="38"/>
        <v>2005.7306330537576</v>
      </c>
      <c r="K163" s="206">
        <f t="shared" si="47"/>
        <v>1794.751047383776</v>
      </c>
      <c r="L163" s="206">
        <f t="shared" si="39"/>
        <v>1631.1497036544013</v>
      </c>
      <c r="M163" s="207">
        <f t="shared" si="40"/>
        <v>1500.7114255429412</v>
      </c>
      <c r="N163" s="189">
        <f t="shared" si="41"/>
        <v>1504.4515618121807</v>
      </c>
      <c r="O163" s="190">
        <f t="shared" si="42"/>
        <v>1417.767536972375</v>
      </c>
      <c r="P163" s="190">
        <f t="shared" si="43"/>
        <v>1344.9910207816686</v>
      </c>
      <c r="Q163" s="190">
        <f t="shared" si="44"/>
        <v>1283.1366813482284</v>
      </c>
      <c r="R163" s="191">
        <f t="shared" si="45"/>
        <v>1230.0149528312875</v>
      </c>
      <c r="S163" s="170"/>
    </row>
    <row r="164" spans="2:19" ht="15.75" hidden="1" x14ac:dyDescent="0.25">
      <c r="B164" s="168"/>
      <c r="C164" s="195">
        <v>144000</v>
      </c>
      <c r="D164" s="204">
        <f t="shared" si="33"/>
        <v>12392.904016922166</v>
      </c>
      <c r="E164" s="205">
        <f t="shared" si="46"/>
        <v>6302.6579889537652</v>
      </c>
      <c r="F164" s="206">
        <f t="shared" si="34"/>
        <v>4300.9547683194096</v>
      </c>
      <c r="G164" s="206">
        <f t="shared" si="35"/>
        <v>3301.2361923456615</v>
      </c>
      <c r="H164" s="206">
        <f t="shared" si="36"/>
        <v>2702.310038337363</v>
      </c>
      <c r="I164" s="206">
        <f t="shared" si="37"/>
        <v>2303.7785601625778</v>
      </c>
      <c r="J164" s="206">
        <f t="shared" si="38"/>
        <v>2019.7567213967909</v>
      </c>
      <c r="K164" s="206">
        <f t="shared" si="47"/>
        <v>1807.3017540088374</v>
      </c>
      <c r="L164" s="206">
        <f t="shared" si="39"/>
        <v>1642.5563449386977</v>
      </c>
      <c r="M164" s="207">
        <f t="shared" si="40"/>
        <v>1511.2059110362484</v>
      </c>
      <c r="N164" s="189">
        <f t="shared" si="41"/>
        <v>1514.9722021045734</v>
      </c>
      <c r="O164" s="190">
        <f t="shared" si="42"/>
        <v>1427.6819952728813</v>
      </c>
      <c r="P164" s="190">
        <f t="shared" si="43"/>
        <v>1354.3965523955262</v>
      </c>
      <c r="Q164" s="190">
        <f t="shared" si="44"/>
        <v>1292.1096651338803</v>
      </c>
      <c r="R164" s="191">
        <f t="shared" si="45"/>
        <v>1238.6164559979397</v>
      </c>
      <c r="S164" s="170"/>
    </row>
    <row r="165" spans="2:19" ht="15.75" hidden="1" x14ac:dyDescent="0.25">
      <c r="B165" s="168"/>
      <c r="C165" s="195">
        <v>145000</v>
      </c>
      <c r="D165" s="204">
        <f t="shared" si="33"/>
        <v>12478.965850373015</v>
      </c>
      <c r="E165" s="205">
        <f t="shared" si="46"/>
        <v>6346.4264472103887</v>
      </c>
      <c r="F165" s="206">
        <f t="shared" si="34"/>
        <v>4330.8225097660725</v>
      </c>
      <c r="G165" s="206">
        <f t="shared" si="35"/>
        <v>3324.1614436813952</v>
      </c>
      <c r="H165" s="206">
        <f t="shared" si="36"/>
        <v>2721.0760802702612</v>
      </c>
      <c r="I165" s="206">
        <f t="shared" si="37"/>
        <v>2319.7770223859288</v>
      </c>
      <c r="J165" s="206">
        <f t="shared" si="38"/>
        <v>2033.7828097398242</v>
      </c>
      <c r="K165" s="206">
        <f t="shared" si="47"/>
        <v>1819.8524606338988</v>
      </c>
      <c r="L165" s="206">
        <f t="shared" si="39"/>
        <v>1653.9629862229942</v>
      </c>
      <c r="M165" s="207">
        <f t="shared" si="40"/>
        <v>1521.7003965295557</v>
      </c>
      <c r="N165" s="192">
        <f t="shared" si="41"/>
        <v>1525.4928423969664</v>
      </c>
      <c r="O165" s="193">
        <f t="shared" si="42"/>
        <v>1437.5964535733874</v>
      </c>
      <c r="P165" s="193">
        <f t="shared" si="43"/>
        <v>1363.8020840093841</v>
      </c>
      <c r="Q165" s="193">
        <f t="shared" si="44"/>
        <v>1301.0826489195322</v>
      </c>
      <c r="R165" s="194">
        <f t="shared" si="45"/>
        <v>1247.217959164592</v>
      </c>
      <c r="S165" s="170"/>
    </row>
    <row r="166" spans="2:19" ht="15.75" hidden="1" x14ac:dyDescent="0.25">
      <c r="B166" s="168"/>
      <c r="C166" s="195">
        <v>146000</v>
      </c>
      <c r="D166" s="204">
        <f t="shared" si="33"/>
        <v>12565.027683823862</v>
      </c>
      <c r="E166" s="205">
        <f t="shared" si="46"/>
        <v>6390.1949054670122</v>
      </c>
      <c r="F166" s="206">
        <f t="shared" si="34"/>
        <v>4360.6902512127353</v>
      </c>
      <c r="G166" s="206">
        <f t="shared" si="35"/>
        <v>3347.0866950171289</v>
      </c>
      <c r="H166" s="206">
        <f t="shared" si="36"/>
        <v>2739.8421222031598</v>
      </c>
      <c r="I166" s="206">
        <f t="shared" si="37"/>
        <v>2335.7754846092803</v>
      </c>
      <c r="J166" s="206">
        <f t="shared" si="38"/>
        <v>2047.8088980828575</v>
      </c>
      <c r="K166" s="206">
        <f t="shared" si="47"/>
        <v>1832.4031672589601</v>
      </c>
      <c r="L166" s="206">
        <f t="shared" si="39"/>
        <v>1665.3696275072907</v>
      </c>
      <c r="M166" s="207">
        <f t="shared" si="40"/>
        <v>1532.1948820228629</v>
      </c>
      <c r="N166" s="189">
        <f t="shared" si="41"/>
        <v>1536.0134826893593</v>
      </c>
      <c r="O166" s="190">
        <f t="shared" si="42"/>
        <v>1447.5109118738933</v>
      </c>
      <c r="P166" s="190">
        <f t="shared" si="43"/>
        <v>1373.207615623242</v>
      </c>
      <c r="Q166" s="190">
        <f t="shared" si="44"/>
        <v>1310.0556327051841</v>
      </c>
      <c r="R166" s="191">
        <f t="shared" si="45"/>
        <v>1255.8194623312445</v>
      </c>
      <c r="S166" s="170"/>
    </row>
    <row r="167" spans="2:19" ht="15.75" hidden="1" x14ac:dyDescent="0.25">
      <c r="B167" s="168"/>
      <c r="C167" s="195">
        <v>147000</v>
      </c>
      <c r="D167" s="204">
        <f t="shared" si="33"/>
        <v>12651.089517274713</v>
      </c>
      <c r="E167" s="205">
        <f t="shared" si="46"/>
        <v>6433.9633637236348</v>
      </c>
      <c r="F167" s="206">
        <f t="shared" si="34"/>
        <v>4390.5579926593973</v>
      </c>
      <c r="G167" s="206">
        <f t="shared" si="35"/>
        <v>3370.0119463528627</v>
      </c>
      <c r="H167" s="206">
        <f t="shared" si="36"/>
        <v>2758.6081641360579</v>
      </c>
      <c r="I167" s="206">
        <f t="shared" si="37"/>
        <v>2351.7739468326313</v>
      </c>
      <c r="J167" s="206">
        <f t="shared" si="38"/>
        <v>2061.8349864258907</v>
      </c>
      <c r="K167" s="206">
        <f t="shared" si="47"/>
        <v>1844.9538738840217</v>
      </c>
      <c r="L167" s="206">
        <f t="shared" si="39"/>
        <v>1676.7762687915872</v>
      </c>
      <c r="M167" s="207">
        <f t="shared" si="40"/>
        <v>1542.68936751617</v>
      </c>
      <c r="N167" s="189">
        <f t="shared" si="41"/>
        <v>1546.534122981752</v>
      </c>
      <c r="O167" s="190">
        <f t="shared" si="42"/>
        <v>1457.4253701743994</v>
      </c>
      <c r="P167" s="190">
        <f t="shared" si="43"/>
        <v>1382.6131472370998</v>
      </c>
      <c r="Q167" s="190">
        <f t="shared" si="44"/>
        <v>1319.0286164908362</v>
      </c>
      <c r="R167" s="191">
        <f t="shared" si="45"/>
        <v>1264.420965497897</v>
      </c>
      <c r="S167" s="170"/>
    </row>
    <row r="168" spans="2:19" ht="15.75" hidden="1" x14ac:dyDescent="0.25">
      <c r="B168" s="168"/>
      <c r="C168" s="195">
        <v>148000</v>
      </c>
      <c r="D168" s="204">
        <f t="shared" si="33"/>
        <v>12737.15135072556</v>
      </c>
      <c r="E168" s="205">
        <f t="shared" si="46"/>
        <v>6477.7318219802592</v>
      </c>
      <c r="F168" s="206">
        <f t="shared" si="34"/>
        <v>4420.4257341060593</v>
      </c>
      <c r="G168" s="206">
        <f t="shared" si="35"/>
        <v>3392.9371976885968</v>
      </c>
      <c r="H168" s="206">
        <f t="shared" si="36"/>
        <v>2777.3742060689565</v>
      </c>
      <c r="I168" s="206">
        <f t="shared" si="37"/>
        <v>2367.7724090559827</v>
      </c>
      <c r="J168" s="206">
        <f t="shared" si="38"/>
        <v>2075.861074768924</v>
      </c>
      <c r="K168" s="206">
        <f t="shared" si="47"/>
        <v>1857.5045805090829</v>
      </c>
      <c r="L168" s="206">
        <f t="shared" si="39"/>
        <v>1688.1829100758837</v>
      </c>
      <c r="M168" s="207">
        <f t="shared" si="40"/>
        <v>1553.1838530094776</v>
      </c>
      <c r="N168" s="189">
        <f t="shared" si="41"/>
        <v>1557.054763274145</v>
      </c>
      <c r="O168" s="190">
        <f t="shared" si="42"/>
        <v>1467.3398284749055</v>
      </c>
      <c r="P168" s="190">
        <f t="shared" si="43"/>
        <v>1392.0186788509575</v>
      </c>
      <c r="Q168" s="190">
        <f t="shared" si="44"/>
        <v>1328.001600276488</v>
      </c>
      <c r="R168" s="191">
        <f t="shared" si="45"/>
        <v>1273.0224686645493</v>
      </c>
      <c r="S168" s="170"/>
    </row>
    <row r="169" spans="2:19" ht="15.75" hidden="1" x14ac:dyDescent="0.25">
      <c r="B169" s="168"/>
      <c r="C169" s="195">
        <v>149000</v>
      </c>
      <c r="D169" s="204">
        <f t="shared" si="33"/>
        <v>12823.213184176409</v>
      </c>
      <c r="E169" s="205">
        <f t="shared" si="46"/>
        <v>6521.5002802368817</v>
      </c>
      <c r="F169" s="206">
        <f t="shared" si="34"/>
        <v>4450.2934755527222</v>
      </c>
      <c r="G169" s="206">
        <f t="shared" si="35"/>
        <v>3415.8624490243301</v>
      </c>
      <c r="H169" s="206">
        <f t="shared" si="36"/>
        <v>2796.1402480018546</v>
      </c>
      <c r="I169" s="206">
        <f t="shared" si="37"/>
        <v>2383.7708712793342</v>
      </c>
      <c r="J169" s="206">
        <f t="shared" si="38"/>
        <v>2089.8871631119573</v>
      </c>
      <c r="K169" s="206">
        <f t="shared" si="47"/>
        <v>1870.0552871341445</v>
      </c>
      <c r="L169" s="206">
        <f t="shared" si="39"/>
        <v>1699.5895513601802</v>
      </c>
      <c r="M169" s="207">
        <f t="shared" si="40"/>
        <v>1563.6783385027848</v>
      </c>
      <c r="N169" s="189">
        <f t="shared" si="41"/>
        <v>1567.5754035665379</v>
      </c>
      <c r="O169" s="190">
        <f t="shared" si="42"/>
        <v>1477.2542867754116</v>
      </c>
      <c r="P169" s="190">
        <f t="shared" si="43"/>
        <v>1401.4242104648154</v>
      </c>
      <c r="Q169" s="190">
        <f t="shared" si="44"/>
        <v>1336.9745840621401</v>
      </c>
      <c r="R169" s="191">
        <f t="shared" si="45"/>
        <v>1281.6239718312015</v>
      </c>
      <c r="S169" s="170"/>
    </row>
    <row r="170" spans="2:19" ht="15.75" x14ac:dyDescent="0.25">
      <c r="B170" s="168"/>
      <c r="C170" s="188">
        <v>150000</v>
      </c>
      <c r="D170" s="200">
        <f t="shared" si="33"/>
        <v>12909.275017627257</v>
      </c>
      <c r="E170" s="201">
        <f t="shared" si="46"/>
        <v>6565.2687384935052</v>
      </c>
      <c r="F170" s="202">
        <f t="shared" si="34"/>
        <v>4480.161216999385</v>
      </c>
      <c r="G170" s="202">
        <f t="shared" si="35"/>
        <v>3438.7877003600638</v>
      </c>
      <c r="H170" s="202">
        <f t="shared" si="36"/>
        <v>2814.9062899347532</v>
      </c>
      <c r="I170" s="202">
        <f t="shared" si="37"/>
        <v>2399.7693335026852</v>
      </c>
      <c r="J170" s="202">
        <f t="shared" si="38"/>
        <v>2103.9132514549906</v>
      </c>
      <c r="K170" s="202">
        <f t="shared" si="47"/>
        <v>1882.6059937592056</v>
      </c>
      <c r="L170" s="202">
        <f t="shared" si="39"/>
        <v>1710.9961926444769</v>
      </c>
      <c r="M170" s="203">
        <f t="shared" si="40"/>
        <v>1574.1728239960921</v>
      </c>
      <c r="N170" s="192">
        <f t="shared" si="41"/>
        <v>1578.0960438589309</v>
      </c>
      <c r="O170" s="193">
        <f t="shared" si="42"/>
        <v>1487.168745075918</v>
      </c>
      <c r="P170" s="193">
        <f t="shared" si="43"/>
        <v>1410.8297420786732</v>
      </c>
      <c r="Q170" s="193">
        <f t="shared" si="44"/>
        <v>1345.947567847792</v>
      </c>
      <c r="R170" s="194">
        <f t="shared" si="45"/>
        <v>1290.225474997854</v>
      </c>
      <c r="S170" s="170"/>
    </row>
    <row r="171" spans="2:19" ht="15.75" hidden="1" x14ac:dyDescent="0.25">
      <c r="B171" s="168"/>
      <c r="C171" s="195">
        <v>151000</v>
      </c>
      <c r="D171" s="204">
        <f t="shared" si="33"/>
        <v>12995.336851078107</v>
      </c>
      <c r="E171" s="205">
        <f t="shared" si="46"/>
        <v>6609.0371967501287</v>
      </c>
      <c r="F171" s="206">
        <f t="shared" si="34"/>
        <v>4510.0289584460479</v>
      </c>
      <c r="G171" s="206">
        <f t="shared" si="35"/>
        <v>3461.7129516957975</v>
      </c>
      <c r="H171" s="206">
        <f t="shared" si="36"/>
        <v>2833.6723318676518</v>
      </c>
      <c r="I171" s="206">
        <f t="shared" si="37"/>
        <v>2415.7677957260366</v>
      </c>
      <c r="J171" s="206">
        <f t="shared" si="38"/>
        <v>2117.9393397980234</v>
      </c>
      <c r="K171" s="206">
        <f t="shared" si="47"/>
        <v>1895.1567003842672</v>
      </c>
      <c r="L171" s="206">
        <f t="shared" si="39"/>
        <v>1722.4028339287734</v>
      </c>
      <c r="M171" s="207">
        <f t="shared" si="40"/>
        <v>1584.6673094893993</v>
      </c>
      <c r="N171" s="189">
        <f t="shared" si="41"/>
        <v>1588.6166841513236</v>
      </c>
      <c r="O171" s="190">
        <f t="shared" si="42"/>
        <v>1497.0832033764241</v>
      </c>
      <c r="P171" s="190">
        <f t="shared" si="43"/>
        <v>1420.2352736925311</v>
      </c>
      <c r="Q171" s="190">
        <f t="shared" si="44"/>
        <v>1354.9205516334439</v>
      </c>
      <c r="R171" s="191">
        <f t="shared" si="45"/>
        <v>1298.8269781645063</v>
      </c>
      <c r="S171" s="170"/>
    </row>
    <row r="172" spans="2:19" ht="15.75" hidden="1" x14ac:dyDescent="0.25">
      <c r="B172" s="168"/>
      <c r="C172" s="195">
        <v>152000</v>
      </c>
      <c r="D172" s="204">
        <f t="shared" si="33"/>
        <v>13081.398684528955</v>
      </c>
      <c r="E172" s="205">
        <f t="shared" si="46"/>
        <v>6652.8056550067522</v>
      </c>
      <c r="F172" s="206">
        <f t="shared" si="34"/>
        <v>4539.8966998927099</v>
      </c>
      <c r="G172" s="206">
        <f t="shared" si="35"/>
        <v>3484.6382030315312</v>
      </c>
      <c r="H172" s="206">
        <f t="shared" si="36"/>
        <v>2852.4383738005495</v>
      </c>
      <c r="I172" s="206">
        <f t="shared" si="37"/>
        <v>2431.7662579493881</v>
      </c>
      <c r="J172" s="206">
        <f t="shared" si="38"/>
        <v>2131.9654281410571</v>
      </c>
      <c r="K172" s="206">
        <f t="shared" si="47"/>
        <v>1907.7074070093283</v>
      </c>
      <c r="L172" s="206">
        <f t="shared" si="39"/>
        <v>1733.8094752130698</v>
      </c>
      <c r="M172" s="207">
        <f t="shared" si="40"/>
        <v>1595.1617949827066</v>
      </c>
      <c r="N172" s="189">
        <f t="shared" si="41"/>
        <v>1599.1373244437166</v>
      </c>
      <c r="O172" s="190">
        <f t="shared" si="42"/>
        <v>1506.9976616769302</v>
      </c>
      <c r="P172" s="190">
        <f t="shared" si="43"/>
        <v>1429.640805306389</v>
      </c>
      <c r="Q172" s="190">
        <f t="shared" si="44"/>
        <v>1363.8935354190958</v>
      </c>
      <c r="R172" s="191">
        <f t="shared" si="45"/>
        <v>1307.4284813311585</v>
      </c>
      <c r="S172" s="170"/>
    </row>
    <row r="173" spans="2:19" ht="15.75" hidden="1" x14ac:dyDescent="0.25">
      <c r="B173" s="168"/>
      <c r="C173" s="195">
        <v>153000</v>
      </c>
      <c r="D173" s="204">
        <f t="shared" si="33"/>
        <v>13167.460517979804</v>
      </c>
      <c r="E173" s="205">
        <f t="shared" si="46"/>
        <v>6696.5741132633748</v>
      </c>
      <c r="F173" s="206">
        <f t="shared" si="34"/>
        <v>4569.7644413393728</v>
      </c>
      <c r="G173" s="206">
        <f t="shared" si="35"/>
        <v>3507.563454367265</v>
      </c>
      <c r="H173" s="206">
        <f t="shared" si="36"/>
        <v>2871.2044157334481</v>
      </c>
      <c r="I173" s="206">
        <f t="shared" si="37"/>
        <v>2447.7647201727386</v>
      </c>
      <c r="J173" s="206">
        <f t="shared" si="38"/>
        <v>2145.9915164840904</v>
      </c>
      <c r="K173" s="206">
        <f t="shared" si="47"/>
        <v>1920.2581136343899</v>
      </c>
      <c r="L173" s="206">
        <f t="shared" si="39"/>
        <v>1745.2161164973663</v>
      </c>
      <c r="M173" s="207">
        <f t="shared" si="40"/>
        <v>1605.6562804760138</v>
      </c>
      <c r="N173" s="189">
        <f t="shared" si="41"/>
        <v>1609.6579647361095</v>
      </c>
      <c r="O173" s="190">
        <f t="shared" si="42"/>
        <v>1516.9121199774363</v>
      </c>
      <c r="P173" s="190">
        <f t="shared" si="43"/>
        <v>1439.0463369202469</v>
      </c>
      <c r="Q173" s="190">
        <f t="shared" si="44"/>
        <v>1372.8665192047476</v>
      </c>
      <c r="R173" s="191">
        <f t="shared" si="45"/>
        <v>1316.029984497811</v>
      </c>
      <c r="S173" s="170"/>
    </row>
    <row r="174" spans="2:19" ht="15.75" hidden="1" x14ac:dyDescent="0.25">
      <c r="B174" s="168"/>
      <c r="C174" s="195">
        <v>154000</v>
      </c>
      <c r="D174" s="204">
        <f t="shared" si="33"/>
        <v>13253.522351430651</v>
      </c>
      <c r="E174" s="205">
        <f t="shared" si="46"/>
        <v>6740.3425715199992</v>
      </c>
      <c r="F174" s="206">
        <f t="shared" si="34"/>
        <v>4599.6321827860347</v>
      </c>
      <c r="G174" s="206">
        <f t="shared" si="35"/>
        <v>3530.4887057029991</v>
      </c>
      <c r="H174" s="206">
        <f t="shared" si="36"/>
        <v>2889.9704576663462</v>
      </c>
      <c r="I174" s="206">
        <f t="shared" si="37"/>
        <v>2463.7631823960901</v>
      </c>
      <c r="J174" s="206">
        <f t="shared" si="38"/>
        <v>2160.0176048271233</v>
      </c>
      <c r="K174" s="206">
        <f t="shared" si="47"/>
        <v>1932.8088202594513</v>
      </c>
      <c r="L174" s="206">
        <f t="shared" si="39"/>
        <v>1756.622757781663</v>
      </c>
      <c r="M174" s="207">
        <f t="shared" si="40"/>
        <v>1616.1507659693214</v>
      </c>
      <c r="N174" s="189">
        <f t="shared" si="41"/>
        <v>1620.1786050285023</v>
      </c>
      <c r="O174" s="190">
        <f t="shared" si="42"/>
        <v>1526.8265782779422</v>
      </c>
      <c r="P174" s="190">
        <f t="shared" si="43"/>
        <v>1448.4518685341045</v>
      </c>
      <c r="Q174" s="190">
        <f t="shared" si="44"/>
        <v>1381.8395029903998</v>
      </c>
      <c r="R174" s="191">
        <f t="shared" si="45"/>
        <v>1324.6314876644633</v>
      </c>
      <c r="S174" s="170"/>
    </row>
    <row r="175" spans="2:19" ht="15.75" hidden="1" x14ac:dyDescent="0.25">
      <c r="B175" s="168"/>
      <c r="C175" s="195">
        <v>155000</v>
      </c>
      <c r="D175" s="204">
        <f t="shared" si="33"/>
        <v>13339.584184881502</v>
      </c>
      <c r="E175" s="205">
        <f t="shared" si="46"/>
        <v>6784.1110297766218</v>
      </c>
      <c r="F175" s="206">
        <f t="shared" si="34"/>
        <v>4629.4999242326976</v>
      </c>
      <c r="G175" s="206">
        <f t="shared" si="35"/>
        <v>3553.4139570387329</v>
      </c>
      <c r="H175" s="206">
        <f t="shared" si="36"/>
        <v>2908.7364995992448</v>
      </c>
      <c r="I175" s="206">
        <f t="shared" si="37"/>
        <v>2479.7616446194411</v>
      </c>
      <c r="J175" s="206">
        <f t="shared" si="38"/>
        <v>2174.043693170157</v>
      </c>
      <c r="K175" s="206">
        <f t="shared" si="47"/>
        <v>1945.3595268845124</v>
      </c>
      <c r="L175" s="206">
        <f t="shared" si="39"/>
        <v>1768.0293990659593</v>
      </c>
      <c r="M175" s="207">
        <f t="shared" si="40"/>
        <v>1626.6452514626285</v>
      </c>
      <c r="N175" s="192">
        <f t="shared" si="41"/>
        <v>1630.6992453208952</v>
      </c>
      <c r="O175" s="193">
        <f t="shared" si="42"/>
        <v>1536.7410365784483</v>
      </c>
      <c r="P175" s="193">
        <f t="shared" si="43"/>
        <v>1457.8574001479624</v>
      </c>
      <c r="Q175" s="193">
        <f t="shared" si="44"/>
        <v>1390.8124867760516</v>
      </c>
      <c r="R175" s="194">
        <f t="shared" si="45"/>
        <v>1333.2329908311156</v>
      </c>
      <c r="S175" s="170"/>
    </row>
    <row r="176" spans="2:19" ht="15.75" hidden="1" x14ac:dyDescent="0.25">
      <c r="B176" s="168"/>
      <c r="C176" s="195">
        <v>156000</v>
      </c>
      <c r="D176" s="204">
        <f t="shared" si="33"/>
        <v>13425.646018332349</v>
      </c>
      <c r="E176" s="205">
        <f t="shared" si="46"/>
        <v>6827.8794880332453</v>
      </c>
      <c r="F176" s="206">
        <f t="shared" si="34"/>
        <v>4659.3676656793605</v>
      </c>
      <c r="G176" s="206">
        <f t="shared" si="35"/>
        <v>3576.3392083744666</v>
      </c>
      <c r="H176" s="206">
        <f t="shared" si="36"/>
        <v>2927.5025415321429</v>
      </c>
      <c r="I176" s="206">
        <f t="shared" si="37"/>
        <v>2495.7601068427925</v>
      </c>
      <c r="J176" s="206">
        <f t="shared" si="38"/>
        <v>2188.0697815131903</v>
      </c>
      <c r="K176" s="206">
        <f t="shared" si="47"/>
        <v>1957.910233509574</v>
      </c>
      <c r="L176" s="206">
        <f t="shared" si="39"/>
        <v>1779.4360403502558</v>
      </c>
      <c r="M176" s="207">
        <f t="shared" si="40"/>
        <v>1637.1397369559359</v>
      </c>
      <c r="N176" s="189">
        <f t="shared" si="41"/>
        <v>1641.2198856132882</v>
      </c>
      <c r="O176" s="190">
        <f t="shared" si="42"/>
        <v>1546.6554948789544</v>
      </c>
      <c r="P176" s="190">
        <f t="shared" si="43"/>
        <v>1467.2629317618203</v>
      </c>
      <c r="Q176" s="190">
        <f t="shared" si="44"/>
        <v>1399.7854705617037</v>
      </c>
      <c r="R176" s="191">
        <f t="shared" si="45"/>
        <v>1341.834493997768</v>
      </c>
      <c r="S176" s="170"/>
    </row>
    <row r="177" spans="2:19" ht="15.75" hidden="1" x14ac:dyDescent="0.25">
      <c r="B177" s="168"/>
      <c r="C177" s="195">
        <v>157000</v>
      </c>
      <c r="D177" s="204">
        <f t="shared" si="33"/>
        <v>13511.707851783196</v>
      </c>
      <c r="E177" s="205">
        <f t="shared" si="46"/>
        <v>6871.6479462898697</v>
      </c>
      <c r="F177" s="206">
        <f t="shared" si="34"/>
        <v>4689.2354071260233</v>
      </c>
      <c r="G177" s="206">
        <f t="shared" si="35"/>
        <v>3599.2644597102003</v>
      </c>
      <c r="H177" s="206">
        <f t="shared" si="36"/>
        <v>2946.2685834650415</v>
      </c>
      <c r="I177" s="206">
        <f t="shared" si="37"/>
        <v>2511.758569066144</v>
      </c>
      <c r="J177" s="206">
        <f t="shared" si="38"/>
        <v>2202.0958698562231</v>
      </c>
      <c r="K177" s="206">
        <f t="shared" si="47"/>
        <v>1970.4609401346352</v>
      </c>
      <c r="L177" s="206">
        <f t="shared" si="39"/>
        <v>1790.8426816345525</v>
      </c>
      <c r="M177" s="207">
        <f t="shared" si="40"/>
        <v>1647.634222449243</v>
      </c>
      <c r="N177" s="189">
        <f t="shared" si="41"/>
        <v>1651.7405259056809</v>
      </c>
      <c r="O177" s="190">
        <f t="shared" si="42"/>
        <v>1556.5699531794608</v>
      </c>
      <c r="P177" s="190">
        <f t="shared" si="43"/>
        <v>1476.6684633756781</v>
      </c>
      <c r="Q177" s="190">
        <f t="shared" si="44"/>
        <v>1408.7584543473554</v>
      </c>
      <c r="R177" s="191">
        <f t="shared" si="45"/>
        <v>1350.4359971644205</v>
      </c>
      <c r="S177" s="170"/>
    </row>
    <row r="178" spans="2:19" ht="15.75" hidden="1" x14ac:dyDescent="0.25">
      <c r="B178" s="168"/>
      <c r="C178" s="195">
        <v>158000</v>
      </c>
      <c r="D178" s="204">
        <f t="shared" si="33"/>
        <v>13597.769685234045</v>
      </c>
      <c r="E178" s="205">
        <f t="shared" si="46"/>
        <v>6915.4164045464922</v>
      </c>
      <c r="F178" s="206">
        <f t="shared" si="34"/>
        <v>4719.1031485726853</v>
      </c>
      <c r="G178" s="206">
        <f t="shared" si="35"/>
        <v>3622.189711045934</v>
      </c>
      <c r="H178" s="206">
        <f t="shared" si="36"/>
        <v>2965.0346253979396</v>
      </c>
      <c r="I178" s="206">
        <f t="shared" si="37"/>
        <v>2527.757031289495</v>
      </c>
      <c r="J178" s="206">
        <f t="shared" si="38"/>
        <v>2216.1219581992568</v>
      </c>
      <c r="K178" s="206">
        <f t="shared" si="47"/>
        <v>1983.0116467596968</v>
      </c>
      <c r="L178" s="206">
        <f t="shared" si="39"/>
        <v>1802.2493229188487</v>
      </c>
      <c r="M178" s="207">
        <f t="shared" si="40"/>
        <v>1658.1287079425504</v>
      </c>
      <c r="N178" s="189">
        <f t="shared" si="41"/>
        <v>1662.2611661980739</v>
      </c>
      <c r="O178" s="190">
        <f t="shared" si="42"/>
        <v>1566.4844114799669</v>
      </c>
      <c r="P178" s="190">
        <f t="shared" si="43"/>
        <v>1486.073994989536</v>
      </c>
      <c r="Q178" s="190">
        <f t="shared" si="44"/>
        <v>1417.7314381330075</v>
      </c>
      <c r="R178" s="191">
        <f t="shared" si="45"/>
        <v>1359.0375003310728</v>
      </c>
      <c r="S178" s="170"/>
    </row>
    <row r="179" spans="2:19" ht="15.75" hidden="1" x14ac:dyDescent="0.25">
      <c r="B179" s="168"/>
      <c r="C179" s="195">
        <v>159000</v>
      </c>
      <c r="D179" s="204">
        <f t="shared" si="33"/>
        <v>13683.831518684892</v>
      </c>
      <c r="E179" s="205">
        <f t="shared" si="46"/>
        <v>6959.1848628031157</v>
      </c>
      <c r="F179" s="206">
        <f t="shared" si="34"/>
        <v>4748.9708900193482</v>
      </c>
      <c r="G179" s="206">
        <f t="shared" si="35"/>
        <v>3645.1149623816677</v>
      </c>
      <c r="H179" s="206">
        <f t="shared" si="36"/>
        <v>2983.8006673308382</v>
      </c>
      <c r="I179" s="206">
        <f t="shared" si="37"/>
        <v>2543.7554935128464</v>
      </c>
      <c r="J179" s="206">
        <f t="shared" si="38"/>
        <v>2230.1480465422901</v>
      </c>
      <c r="K179" s="206">
        <f t="shared" si="47"/>
        <v>1995.5623533847579</v>
      </c>
      <c r="L179" s="206">
        <f t="shared" si="39"/>
        <v>1813.6559642031455</v>
      </c>
      <c r="M179" s="207">
        <f t="shared" si="40"/>
        <v>1668.6231934358575</v>
      </c>
      <c r="N179" s="189">
        <f t="shared" si="41"/>
        <v>1672.7818064904664</v>
      </c>
      <c r="O179" s="190">
        <f t="shared" si="42"/>
        <v>1576.398869780473</v>
      </c>
      <c r="P179" s="190">
        <f t="shared" si="43"/>
        <v>1495.4795266033937</v>
      </c>
      <c r="Q179" s="190">
        <f t="shared" si="44"/>
        <v>1426.7044219186596</v>
      </c>
      <c r="R179" s="191">
        <f t="shared" si="45"/>
        <v>1367.6390034977251</v>
      </c>
      <c r="S179" s="170"/>
    </row>
    <row r="180" spans="2:19" ht="15.75" x14ac:dyDescent="0.25">
      <c r="B180" s="168"/>
      <c r="C180" s="195">
        <v>160000</v>
      </c>
      <c r="D180" s="204">
        <f t="shared" si="33"/>
        <v>13769.893352135741</v>
      </c>
      <c r="E180" s="205">
        <f t="shared" si="46"/>
        <v>7002.9533210597392</v>
      </c>
      <c r="F180" s="206">
        <f t="shared" si="34"/>
        <v>4778.8386314660102</v>
      </c>
      <c r="G180" s="206">
        <f t="shared" si="35"/>
        <v>3668.0402137174015</v>
      </c>
      <c r="H180" s="206">
        <f t="shared" si="36"/>
        <v>3002.5667092637368</v>
      </c>
      <c r="I180" s="206">
        <f t="shared" si="37"/>
        <v>2559.7539557361979</v>
      </c>
      <c r="J180" s="206">
        <f t="shared" si="38"/>
        <v>2244.1741348853229</v>
      </c>
      <c r="K180" s="206">
        <f t="shared" si="47"/>
        <v>2008.1130600098195</v>
      </c>
      <c r="L180" s="206">
        <f t="shared" si="39"/>
        <v>1825.0626054874419</v>
      </c>
      <c r="M180" s="207">
        <f t="shared" si="40"/>
        <v>1679.1176789291651</v>
      </c>
      <c r="N180" s="192">
        <f t="shared" si="41"/>
        <v>1683.3024467828593</v>
      </c>
      <c r="O180" s="193">
        <f t="shared" si="42"/>
        <v>1586.3133280809791</v>
      </c>
      <c r="P180" s="193">
        <f t="shared" si="43"/>
        <v>1504.8850582172515</v>
      </c>
      <c r="Q180" s="193">
        <f t="shared" si="44"/>
        <v>1435.6774057043115</v>
      </c>
      <c r="R180" s="194">
        <f t="shared" si="45"/>
        <v>1376.2405066643776</v>
      </c>
      <c r="S180" s="170"/>
    </row>
    <row r="181" spans="2:19" ht="15.75" hidden="1" x14ac:dyDescent="0.25">
      <c r="B181" s="168"/>
      <c r="C181" s="195">
        <v>161000</v>
      </c>
      <c r="D181" s="204">
        <f t="shared" si="33"/>
        <v>13855.95518558659</v>
      </c>
      <c r="E181" s="205">
        <f t="shared" si="46"/>
        <v>7046.7217793163627</v>
      </c>
      <c r="F181" s="206">
        <f t="shared" si="34"/>
        <v>4808.706372912673</v>
      </c>
      <c r="G181" s="206">
        <f t="shared" si="35"/>
        <v>3690.9654650531352</v>
      </c>
      <c r="H181" s="206">
        <f t="shared" si="36"/>
        <v>3021.3327511966349</v>
      </c>
      <c r="I181" s="206">
        <f t="shared" si="37"/>
        <v>2575.7524179595484</v>
      </c>
      <c r="J181" s="206">
        <f t="shared" si="38"/>
        <v>2258.2002232283567</v>
      </c>
      <c r="K181" s="206">
        <f t="shared" si="47"/>
        <v>2020.6637666348806</v>
      </c>
      <c r="L181" s="206">
        <f t="shared" si="39"/>
        <v>1836.4692467717384</v>
      </c>
      <c r="M181" s="207">
        <f t="shared" si="40"/>
        <v>1689.6121644224722</v>
      </c>
      <c r="N181" s="189">
        <f t="shared" si="41"/>
        <v>1693.8230870752523</v>
      </c>
      <c r="O181" s="190">
        <f t="shared" si="42"/>
        <v>1596.227786381485</v>
      </c>
      <c r="P181" s="190">
        <f t="shared" si="43"/>
        <v>1514.2905898311094</v>
      </c>
      <c r="Q181" s="190">
        <f t="shared" si="44"/>
        <v>1444.6503894899633</v>
      </c>
      <c r="R181" s="191">
        <f t="shared" si="45"/>
        <v>1384.8420098310301</v>
      </c>
      <c r="S181" s="170"/>
    </row>
    <row r="182" spans="2:19" ht="15.75" hidden="1" x14ac:dyDescent="0.25">
      <c r="B182" s="168"/>
      <c r="C182" s="195">
        <v>162000</v>
      </c>
      <c r="D182" s="204">
        <f t="shared" si="33"/>
        <v>13942.017019037439</v>
      </c>
      <c r="E182" s="205">
        <f t="shared" si="46"/>
        <v>7090.4902375729853</v>
      </c>
      <c r="F182" s="206">
        <f t="shared" si="34"/>
        <v>4838.5741143593359</v>
      </c>
      <c r="G182" s="206">
        <f t="shared" si="35"/>
        <v>3713.8907163888689</v>
      </c>
      <c r="H182" s="206">
        <f t="shared" si="36"/>
        <v>3040.0987931295335</v>
      </c>
      <c r="I182" s="206">
        <f t="shared" si="37"/>
        <v>2591.7508801828999</v>
      </c>
      <c r="J182" s="206">
        <f t="shared" si="38"/>
        <v>2272.2263115713899</v>
      </c>
      <c r="K182" s="206">
        <f t="shared" si="47"/>
        <v>2033.2144732599422</v>
      </c>
      <c r="L182" s="206">
        <f t="shared" si="39"/>
        <v>1847.8758880560349</v>
      </c>
      <c r="M182" s="207">
        <f t="shared" si="40"/>
        <v>1700.1066499157794</v>
      </c>
      <c r="N182" s="189">
        <f t="shared" si="41"/>
        <v>1704.3437273676452</v>
      </c>
      <c r="O182" s="190">
        <f t="shared" si="42"/>
        <v>1606.1422446819911</v>
      </c>
      <c r="P182" s="190">
        <f t="shared" si="43"/>
        <v>1523.6961214449673</v>
      </c>
      <c r="Q182" s="190">
        <f t="shared" si="44"/>
        <v>1453.6233732756152</v>
      </c>
      <c r="R182" s="191">
        <f t="shared" si="45"/>
        <v>1393.4435129976823</v>
      </c>
      <c r="S182" s="170"/>
    </row>
    <row r="183" spans="2:19" ht="15.75" hidden="1" x14ac:dyDescent="0.25">
      <c r="B183" s="168"/>
      <c r="C183" s="195">
        <v>163000</v>
      </c>
      <c r="D183" s="204">
        <f t="shared" si="33"/>
        <v>14028.078852488286</v>
      </c>
      <c r="E183" s="205">
        <f t="shared" si="46"/>
        <v>7134.2586958296097</v>
      </c>
      <c r="F183" s="206">
        <f t="shared" si="34"/>
        <v>4868.4418558059988</v>
      </c>
      <c r="G183" s="206">
        <f t="shared" si="35"/>
        <v>3736.8159677246026</v>
      </c>
      <c r="H183" s="206">
        <f t="shared" si="36"/>
        <v>3058.8648350624317</v>
      </c>
      <c r="I183" s="206">
        <f t="shared" si="37"/>
        <v>2607.7493424062513</v>
      </c>
      <c r="J183" s="206">
        <f t="shared" si="38"/>
        <v>2286.2523999144228</v>
      </c>
      <c r="K183" s="206">
        <f t="shared" si="47"/>
        <v>2045.7651798850036</v>
      </c>
      <c r="L183" s="206">
        <f t="shared" si="39"/>
        <v>1859.2825293403314</v>
      </c>
      <c r="M183" s="207">
        <f t="shared" si="40"/>
        <v>1710.6011354090867</v>
      </c>
      <c r="N183" s="189">
        <f t="shared" si="41"/>
        <v>1714.8643676600379</v>
      </c>
      <c r="O183" s="190">
        <f t="shared" si="42"/>
        <v>1616.0567029824974</v>
      </c>
      <c r="P183" s="190">
        <f t="shared" si="43"/>
        <v>1533.1016530588251</v>
      </c>
      <c r="Q183" s="190">
        <f t="shared" si="44"/>
        <v>1462.5963570612673</v>
      </c>
      <c r="R183" s="191">
        <f t="shared" si="45"/>
        <v>1402.0450161643348</v>
      </c>
      <c r="S183" s="170"/>
    </row>
    <row r="184" spans="2:19" ht="15.75" hidden="1" x14ac:dyDescent="0.25">
      <c r="B184" s="168"/>
      <c r="C184" s="195">
        <v>164000</v>
      </c>
      <c r="D184" s="204">
        <f t="shared" si="33"/>
        <v>14114.140685939135</v>
      </c>
      <c r="E184" s="205">
        <f t="shared" si="46"/>
        <v>7178.0271540862323</v>
      </c>
      <c r="F184" s="206">
        <f t="shared" si="34"/>
        <v>4898.3095972526608</v>
      </c>
      <c r="G184" s="206">
        <f t="shared" si="35"/>
        <v>3759.7412190603368</v>
      </c>
      <c r="H184" s="206">
        <f t="shared" si="36"/>
        <v>3077.6308769953303</v>
      </c>
      <c r="I184" s="206">
        <f t="shared" si="37"/>
        <v>2623.7478046296023</v>
      </c>
      <c r="J184" s="206">
        <f t="shared" si="38"/>
        <v>2300.2784882574565</v>
      </c>
      <c r="K184" s="206">
        <f t="shared" si="47"/>
        <v>2058.315886510065</v>
      </c>
      <c r="L184" s="206">
        <f t="shared" si="39"/>
        <v>1870.6891706246281</v>
      </c>
      <c r="M184" s="207">
        <f t="shared" si="40"/>
        <v>1721.0956209023939</v>
      </c>
      <c r="N184" s="189">
        <f t="shared" si="41"/>
        <v>1725.3850079524309</v>
      </c>
      <c r="O184" s="190">
        <f t="shared" si="42"/>
        <v>1625.9711612830035</v>
      </c>
      <c r="P184" s="190">
        <f t="shared" si="43"/>
        <v>1542.5071846726826</v>
      </c>
      <c r="Q184" s="190">
        <f t="shared" si="44"/>
        <v>1471.569340846919</v>
      </c>
      <c r="R184" s="191">
        <f t="shared" si="45"/>
        <v>1410.6465193309871</v>
      </c>
      <c r="S184" s="170"/>
    </row>
    <row r="185" spans="2:19" ht="15.75" hidden="1" x14ac:dyDescent="0.25">
      <c r="B185" s="168"/>
      <c r="C185" s="195">
        <v>165000</v>
      </c>
      <c r="D185" s="204">
        <f t="shared" si="33"/>
        <v>14200.202519389983</v>
      </c>
      <c r="E185" s="205">
        <f t="shared" si="46"/>
        <v>7221.7956123428557</v>
      </c>
      <c r="F185" s="206">
        <f t="shared" si="34"/>
        <v>4928.1773386993236</v>
      </c>
      <c r="G185" s="206">
        <f t="shared" si="35"/>
        <v>3782.6664703960705</v>
      </c>
      <c r="H185" s="206">
        <f t="shared" si="36"/>
        <v>3096.3969189282284</v>
      </c>
      <c r="I185" s="206">
        <f t="shared" si="37"/>
        <v>2639.7462668529538</v>
      </c>
      <c r="J185" s="206">
        <f t="shared" si="38"/>
        <v>2314.3045766004898</v>
      </c>
      <c r="K185" s="206">
        <f t="shared" si="47"/>
        <v>2070.8665931351265</v>
      </c>
      <c r="L185" s="206">
        <f t="shared" si="39"/>
        <v>1882.0958119089244</v>
      </c>
      <c r="M185" s="207">
        <f t="shared" si="40"/>
        <v>1731.5901063957012</v>
      </c>
      <c r="N185" s="192">
        <f t="shared" si="41"/>
        <v>1735.9056482448239</v>
      </c>
      <c r="O185" s="193">
        <f t="shared" si="42"/>
        <v>1635.8856195835097</v>
      </c>
      <c r="P185" s="193">
        <f t="shared" si="43"/>
        <v>1551.9127162865404</v>
      </c>
      <c r="Q185" s="193">
        <f t="shared" si="44"/>
        <v>1480.5423246325711</v>
      </c>
      <c r="R185" s="194">
        <f t="shared" si="45"/>
        <v>1419.2480224976393</v>
      </c>
      <c r="S185" s="170"/>
    </row>
    <row r="186" spans="2:19" ht="15.75" hidden="1" x14ac:dyDescent="0.25">
      <c r="B186" s="168"/>
      <c r="C186" s="195">
        <v>166000</v>
      </c>
      <c r="D186" s="204">
        <f t="shared" si="33"/>
        <v>14286.264352840833</v>
      </c>
      <c r="E186" s="205">
        <f t="shared" si="46"/>
        <v>7265.5640705994792</v>
      </c>
      <c r="F186" s="206">
        <f t="shared" si="34"/>
        <v>4958.0450801459856</v>
      </c>
      <c r="G186" s="206">
        <f t="shared" si="35"/>
        <v>3805.5917217318042</v>
      </c>
      <c r="H186" s="206">
        <f t="shared" si="36"/>
        <v>3115.1629608611265</v>
      </c>
      <c r="I186" s="206">
        <f t="shared" si="37"/>
        <v>2655.7447290763048</v>
      </c>
      <c r="J186" s="206">
        <f t="shared" si="38"/>
        <v>2328.3306649435226</v>
      </c>
      <c r="K186" s="206">
        <f t="shared" si="47"/>
        <v>2083.4172997601877</v>
      </c>
      <c r="L186" s="206">
        <f t="shared" si="39"/>
        <v>1893.5024531932211</v>
      </c>
      <c r="M186" s="207">
        <f t="shared" si="40"/>
        <v>1742.0845918890086</v>
      </c>
      <c r="N186" s="189">
        <f t="shared" si="41"/>
        <v>1746.4262885372166</v>
      </c>
      <c r="O186" s="190">
        <f t="shared" si="42"/>
        <v>1645.8000778840158</v>
      </c>
      <c r="P186" s="190">
        <f t="shared" si="43"/>
        <v>1561.3182479003983</v>
      </c>
      <c r="Q186" s="190">
        <f t="shared" si="44"/>
        <v>1489.5153084182232</v>
      </c>
      <c r="R186" s="191">
        <f t="shared" si="45"/>
        <v>1427.8495256642918</v>
      </c>
      <c r="S186" s="170"/>
    </row>
    <row r="187" spans="2:19" ht="15.75" hidden="1" x14ac:dyDescent="0.25">
      <c r="B187" s="168"/>
      <c r="C187" s="195">
        <v>167000</v>
      </c>
      <c r="D187" s="204">
        <f t="shared" si="33"/>
        <v>14372.326186291681</v>
      </c>
      <c r="E187" s="205">
        <f t="shared" si="46"/>
        <v>7309.3325288561027</v>
      </c>
      <c r="F187" s="206">
        <f t="shared" si="34"/>
        <v>4987.9128215926494</v>
      </c>
      <c r="G187" s="206">
        <f t="shared" si="35"/>
        <v>3828.5169730675379</v>
      </c>
      <c r="H187" s="206">
        <f t="shared" si="36"/>
        <v>3133.9290027940247</v>
      </c>
      <c r="I187" s="206">
        <f t="shared" si="37"/>
        <v>2671.7431912996562</v>
      </c>
      <c r="J187" s="206">
        <f t="shared" si="38"/>
        <v>2342.3567532865559</v>
      </c>
      <c r="K187" s="206">
        <f t="shared" si="47"/>
        <v>2095.9680063852493</v>
      </c>
      <c r="L187" s="206">
        <f t="shared" si="39"/>
        <v>1904.9090944775176</v>
      </c>
      <c r="M187" s="207">
        <f t="shared" si="40"/>
        <v>1752.579077382316</v>
      </c>
      <c r="N187" s="189">
        <f t="shared" si="41"/>
        <v>1756.9469288296095</v>
      </c>
      <c r="O187" s="190">
        <f t="shared" si="42"/>
        <v>1655.7145361845219</v>
      </c>
      <c r="P187" s="190">
        <f t="shared" si="43"/>
        <v>1570.7237795142562</v>
      </c>
      <c r="Q187" s="190">
        <f t="shared" si="44"/>
        <v>1498.4882922038751</v>
      </c>
      <c r="R187" s="191">
        <f t="shared" si="45"/>
        <v>1436.4510288309441</v>
      </c>
      <c r="S187" s="170"/>
    </row>
    <row r="188" spans="2:19" ht="15.75" hidden="1" x14ac:dyDescent="0.25">
      <c r="B188" s="168"/>
      <c r="C188" s="195">
        <v>168000</v>
      </c>
      <c r="D188" s="204">
        <f t="shared" si="33"/>
        <v>14458.388019742528</v>
      </c>
      <c r="E188" s="205">
        <f t="shared" si="46"/>
        <v>7353.1009871127253</v>
      </c>
      <c r="F188" s="206">
        <f t="shared" si="34"/>
        <v>5017.7805630393113</v>
      </c>
      <c r="G188" s="206">
        <f t="shared" si="35"/>
        <v>3851.4422244032717</v>
      </c>
      <c r="H188" s="206">
        <f t="shared" si="36"/>
        <v>3152.6950447269232</v>
      </c>
      <c r="I188" s="206">
        <f t="shared" si="37"/>
        <v>2687.7416535230077</v>
      </c>
      <c r="J188" s="206">
        <f t="shared" si="38"/>
        <v>2356.3828416295896</v>
      </c>
      <c r="K188" s="206">
        <f t="shared" si="47"/>
        <v>2108.5187130103104</v>
      </c>
      <c r="L188" s="206">
        <f t="shared" si="39"/>
        <v>1916.315735761814</v>
      </c>
      <c r="M188" s="207">
        <f t="shared" si="40"/>
        <v>1763.0735628756231</v>
      </c>
      <c r="N188" s="189">
        <f t="shared" si="41"/>
        <v>1767.4675691220025</v>
      </c>
      <c r="O188" s="190">
        <f t="shared" si="42"/>
        <v>1665.6289944850278</v>
      </c>
      <c r="P188" s="190">
        <f t="shared" si="43"/>
        <v>1580.1293111281141</v>
      </c>
      <c r="Q188" s="190">
        <f t="shared" si="44"/>
        <v>1507.4612759895269</v>
      </c>
      <c r="R188" s="191">
        <f t="shared" si="45"/>
        <v>1445.0525319975964</v>
      </c>
      <c r="S188" s="170"/>
    </row>
    <row r="189" spans="2:19" ht="15.75" hidden="1" x14ac:dyDescent="0.25">
      <c r="B189" s="168"/>
      <c r="C189" s="195">
        <v>169000</v>
      </c>
      <c r="D189" s="204">
        <f t="shared" si="33"/>
        <v>14544.449853193377</v>
      </c>
      <c r="E189" s="205">
        <f t="shared" si="46"/>
        <v>7396.8694453693497</v>
      </c>
      <c r="F189" s="206">
        <f t="shared" si="34"/>
        <v>5047.6483044859742</v>
      </c>
      <c r="G189" s="206">
        <f t="shared" si="35"/>
        <v>3874.3674757390049</v>
      </c>
      <c r="H189" s="206">
        <f t="shared" si="36"/>
        <v>3171.4610866598214</v>
      </c>
      <c r="I189" s="206">
        <f t="shared" si="37"/>
        <v>2703.7401157463587</v>
      </c>
      <c r="J189" s="206">
        <f t="shared" si="38"/>
        <v>2370.4089299726224</v>
      </c>
      <c r="K189" s="206">
        <f t="shared" si="47"/>
        <v>2121.0694196353716</v>
      </c>
      <c r="L189" s="206">
        <f t="shared" si="39"/>
        <v>1927.7223770461105</v>
      </c>
      <c r="M189" s="207">
        <f t="shared" si="40"/>
        <v>1773.5680483689305</v>
      </c>
      <c r="N189" s="189">
        <f t="shared" si="41"/>
        <v>1777.9882094143952</v>
      </c>
      <c r="O189" s="190">
        <f t="shared" si="42"/>
        <v>1675.5434527855343</v>
      </c>
      <c r="P189" s="190">
        <f t="shared" si="43"/>
        <v>1589.5348427419719</v>
      </c>
      <c r="Q189" s="190">
        <f t="shared" si="44"/>
        <v>1516.4342597751788</v>
      </c>
      <c r="R189" s="191">
        <f t="shared" si="45"/>
        <v>1453.6540351642489</v>
      </c>
      <c r="S189" s="170"/>
    </row>
    <row r="190" spans="2:19" ht="15.75" x14ac:dyDescent="0.25">
      <c r="B190" s="168"/>
      <c r="C190" s="188">
        <v>170000</v>
      </c>
      <c r="D190" s="200">
        <f t="shared" si="33"/>
        <v>14630.511686644224</v>
      </c>
      <c r="E190" s="201">
        <f t="shared" si="46"/>
        <v>7440.6379036259723</v>
      </c>
      <c r="F190" s="202">
        <f t="shared" si="34"/>
        <v>5077.5160459326362</v>
      </c>
      <c r="G190" s="202">
        <f t="shared" si="35"/>
        <v>3897.2927270747391</v>
      </c>
      <c r="H190" s="202">
        <f t="shared" si="36"/>
        <v>3190.22712859272</v>
      </c>
      <c r="I190" s="202">
        <f t="shared" si="37"/>
        <v>2719.7385779697097</v>
      </c>
      <c r="J190" s="202">
        <f t="shared" si="38"/>
        <v>2384.4350183156557</v>
      </c>
      <c r="K190" s="202">
        <f t="shared" si="47"/>
        <v>2133.6201262604332</v>
      </c>
      <c r="L190" s="202">
        <f t="shared" si="39"/>
        <v>1939.129018330407</v>
      </c>
      <c r="M190" s="203">
        <f t="shared" si="40"/>
        <v>1784.0625338622376</v>
      </c>
      <c r="N190" s="192">
        <f t="shared" si="41"/>
        <v>1788.5088497067882</v>
      </c>
      <c r="O190" s="193">
        <f t="shared" si="42"/>
        <v>1685.4579110860402</v>
      </c>
      <c r="P190" s="193">
        <f t="shared" si="43"/>
        <v>1598.9403743558296</v>
      </c>
      <c r="Q190" s="193">
        <f t="shared" si="44"/>
        <v>1525.4072435608309</v>
      </c>
      <c r="R190" s="194">
        <f t="shared" si="45"/>
        <v>1462.2555383309011</v>
      </c>
      <c r="S190" s="170"/>
    </row>
    <row r="191" spans="2:19" ht="15.75" hidden="1" x14ac:dyDescent="0.25">
      <c r="B191" s="168"/>
      <c r="C191" s="195">
        <v>171000</v>
      </c>
      <c r="D191" s="204">
        <f t="shared" si="33"/>
        <v>14716.573520095075</v>
      </c>
      <c r="E191" s="205">
        <f t="shared" si="46"/>
        <v>7484.4063618825958</v>
      </c>
      <c r="F191" s="206">
        <f t="shared" si="34"/>
        <v>5107.3837873792991</v>
      </c>
      <c r="G191" s="206">
        <f t="shared" si="35"/>
        <v>3920.2179784104728</v>
      </c>
      <c r="H191" s="206">
        <f t="shared" si="36"/>
        <v>3208.9931705256186</v>
      </c>
      <c r="I191" s="206">
        <f t="shared" si="37"/>
        <v>2735.7370401930611</v>
      </c>
      <c r="J191" s="206">
        <f t="shared" si="38"/>
        <v>2398.4611066586895</v>
      </c>
      <c r="K191" s="206">
        <f t="shared" si="47"/>
        <v>2146.1708328854943</v>
      </c>
      <c r="L191" s="206">
        <f t="shared" si="39"/>
        <v>1950.5356596147035</v>
      </c>
      <c r="M191" s="207">
        <f t="shared" si="40"/>
        <v>1794.557019355545</v>
      </c>
      <c r="N191" s="189">
        <f t="shared" si="41"/>
        <v>1799.0294899991811</v>
      </c>
      <c r="O191" s="190">
        <f t="shared" si="42"/>
        <v>1695.3723693865463</v>
      </c>
      <c r="P191" s="190">
        <f t="shared" si="43"/>
        <v>1608.3459059696875</v>
      </c>
      <c r="Q191" s="190">
        <f t="shared" si="44"/>
        <v>1534.3802273464826</v>
      </c>
      <c r="R191" s="191">
        <f t="shared" si="45"/>
        <v>1470.8570414975534</v>
      </c>
      <c r="S191" s="170"/>
    </row>
    <row r="192" spans="2:19" ht="15.75" hidden="1" x14ac:dyDescent="0.25">
      <c r="B192" s="168"/>
      <c r="C192" s="195">
        <v>172000</v>
      </c>
      <c r="D192" s="204">
        <f t="shared" si="33"/>
        <v>14802.635353545922</v>
      </c>
      <c r="E192" s="205">
        <f t="shared" si="46"/>
        <v>7528.1748201392193</v>
      </c>
      <c r="F192" s="206">
        <f t="shared" si="34"/>
        <v>5137.251528825961</v>
      </c>
      <c r="G192" s="206">
        <f t="shared" si="35"/>
        <v>3943.1432297462065</v>
      </c>
      <c r="H192" s="206">
        <f t="shared" si="36"/>
        <v>3227.7592124585167</v>
      </c>
      <c r="I192" s="206">
        <f t="shared" si="37"/>
        <v>2751.7355024164121</v>
      </c>
      <c r="J192" s="206">
        <f t="shared" si="38"/>
        <v>2412.4871950017223</v>
      </c>
      <c r="K192" s="206">
        <f t="shared" si="47"/>
        <v>2158.7215395105559</v>
      </c>
      <c r="L192" s="206">
        <f t="shared" si="39"/>
        <v>1961.942300899</v>
      </c>
      <c r="M192" s="207">
        <f t="shared" si="40"/>
        <v>1805.0515048488521</v>
      </c>
      <c r="N192" s="189">
        <f t="shared" si="41"/>
        <v>1809.5501302915739</v>
      </c>
      <c r="O192" s="190">
        <f t="shared" si="42"/>
        <v>1705.2868276870524</v>
      </c>
      <c r="P192" s="190">
        <f t="shared" si="43"/>
        <v>1617.7514375835453</v>
      </c>
      <c r="Q192" s="190">
        <f t="shared" si="44"/>
        <v>1543.3532111321347</v>
      </c>
      <c r="R192" s="191">
        <f t="shared" si="45"/>
        <v>1479.4585446642059</v>
      </c>
      <c r="S192" s="170"/>
    </row>
    <row r="193" spans="2:19" ht="15.75" hidden="1" x14ac:dyDescent="0.25">
      <c r="B193" s="168"/>
      <c r="C193" s="195">
        <v>173000</v>
      </c>
      <c r="D193" s="204">
        <f t="shared" si="33"/>
        <v>14888.697186996771</v>
      </c>
      <c r="E193" s="205">
        <f t="shared" si="46"/>
        <v>7571.9432783958428</v>
      </c>
      <c r="F193" s="206">
        <f t="shared" si="34"/>
        <v>5167.1192702726248</v>
      </c>
      <c r="G193" s="206">
        <f t="shared" si="35"/>
        <v>3966.0684810819403</v>
      </c>
      <c r="H193" s="206">
        <f t="shared" si="36"/>
        <v>3246.5252543914153</v>
      </c>
      <c r="I193" s="206">
        <f t="shared" si="37"/>
        <v>2767.7339646397636</v>
      </c>
      <c r="J193" s="206">
        <f t="shared" si="38"/>
        <v>2426.5132833447556</v>
      </c>
      <c r="K193" s="206">
        <f t="shared" si="47"/>
        <v>2171.2722461356175</v>
      </c>
      <c r="L193" s="206">
        <f t="shared" si="39"/>
        <v>1973.3489421832967</v>
      </c>
      <c r="M193" s="207">
        <f t="shared" si="40"/>
        <v>1815.5459903421597</v>
      </c>
      <c r="N193" s="189">
        <f t="shared" si="41"/>
        <v>1820.0707705839668</v>
      </c>
      <c r="O193" s="190">
        <f t="shared" si="42"/>
        <v>1715.2012859875585</v>
      </c>
      <c r="P193" s="190">
        <f t="shared" si="43"/>
        <v>1627.1569691974032</v>
      </c>
      <c r="Q193" s="190">
        <f t="shared" si="44"/>
        <v>1552.3261949177868</v>
      </c>
      <c r="R193" s="191">
        <f t="shared" si="45"/>
        <v>1488.0600478308581</v>
      </c>
      <c r="S193" s="170"/>
    </row>
    <row r="194" spans="2:19" ht="15.75" hidden="1" x14ac:dyDescent="0.25">
      <c r="B194" s="168"/>
      <c r="C194" s="195">
        <v>174000</v>
      </c>
      <c r="D194" s="204">
        <f t="shared" si="33"/>
        <v>14974.759020447618</v>
      </c>
      <c r="E194" s="205">
        <f t="shared" si="46"/>
        <v>7615.7117366524653</v>
      </c>
      <c r="F194" s="206">
        <f t="shared" si="34"/>
        <v>5196.9870117192868</v>
      </c>
      <c r="G194" s="206">
        <f t="shared" si="35"/>
        <v>3988.993732417674</v>
      </c>
      <c r="H194" s="206">
        <f t="shared" si="36"/>
        <v>3265.2912963243134</v>
      </c>
      <c r="I194" s="206">
        <f t="shared" si="37"/>
        <v>2783.7324268631151</v>
      </c>
      <c r="J194" s="206">
        <f t="shared" si="38"/>
        <v>2440.5393716877893</v>
      </c>
      <c r="K194" s="206">
        <f t="shared" si="47"/>
        <v>2183.8229527606786</v>
      </c>
      <c r="L194" s="206">
        <f t="shared" si="39"/>
        <v>1984.7555834675929</v>
      </c>
      <c r="M194" s="207">
        <f t="shared" si="40"/>
        <v>1826.0404758354669</v>
      </c>
      <c r="N194" s="189">
        <f t="shared" si="41"/>
        <v>1830.5914108763598</v>
      </c>
      <c r="O194" s="190">
        <f t="shared" si="42"/>
        <v>1725.1157442880647</v>
      </c>
      <c r="P194" s="190">
        <f t="shared" si="43"/>
        <v>1636.5625008112611</v>
      </c>
      <c r="Q194" s="190">
        <f t="shared" si="44"/>
        <v>1561.2991787034387</v>
      </c>
      <c r="R194" s="191">
        <f t="shared" si="45"/>
        <v>1496.6615509975104</v>
      </c>
      <c r="S194" s="170"/>
    </row>
    <row r="195" spans="2:19" ht="15.75" hidden="1" x14ac:dyDescent="0.25">
      <c r="B195" s="168"/>
      <c r="C195" s="195">
        <v>175000</v>
      </c>
      <c r="D195" s="204">
        <f t="shared" si="33"/>
        <v>15060.820853898469</v>
      </c>
      <c r="E195" s="205">
        <f t="shared" si="46"/>
        <v>7659.4801949090897</v>
      </c>
      <c r="F195" s="206">
        <f t="shared" si="34"/>
        <v>5226.8547531659497</v>
      </c>
      <c r="G195" s="206">
        <f t="shared" si="35"/>
        <v>4011.9189837534082</v>
      </c>
      <c r="H195" s="206">
        <f t="shared" si="36"/>
        <v>3284.057338257212</v>
      </c>
      <c r="I195" s="206">
        <f t="shared" si="37"/>
        <v>2799.730889086466</v>
      </c>
      <c r="J195" s="206">
        <f t="shared" si="38"/>
        <v>2454.5654600308221</v>
      </c>
      <c r="K195" s="206">
        <f t="shared" si="47"/>
        <v>2196.3736593857398</v>
      </c>
      <c r="L195" s="206">
        <f t="shared" si="39"/>
        <v>1996.1622247518897</v>
      </c>
      <c r="M195" s="207">
        <f t="shared" si="40"/>
        <v>1836.5349613287742</v>
      </c>
      <c r="N195" s="192">
        <f t="shared" si="41"/>
        <v>1841.1120511687525</v>
      </c>
      <c r="O195" s="193">
        <f t="shared" si="42"/>
        <v>1735.0302025885708</v>
      </c>
      <c r="P195" s="193">
        <f t="shared" si="43"/>
        <v>1645.9680324251187</v>
      </c>
      <c r="Q195" s="193">
        <f t="shared" si="44"/>
        <v>1570.2721624890908</v>
      </c>
      <c r="R195" s="194">
        <f t="shared" si="45"/>
        <v>1505.2630541641629</v>
      </c>
      <c r="S195" s="170"/>
    </row>
    <row r="196" spans="2:19" ht="15.75" hidden="1" x14ac:dyDescent="0.25">
      <c r="B196" s="168"/>
      <c r="C196" s="195">
        <v>176000</v>
      </c>
      <c r="D196" s="204">
        <f t="shared" si="33"/>
        <v>15146.882687349316</v>
      </c>
      <c r="E196" s="205">
        <f t="shared" si="46"/>
        <v>7703.2486531657132</v>
      </c>
      <c r="F196" s="206">
        <f t="shared" si="34"/>
        <v>5256.7224946126116</v>
      </c>
      <c r="G196" s="206">
        <f t="shared" si="35"/>
        <v>4034.8442350891419</v>
      </c>
      <c r="H196" s="206">
        <f t="shared" si="36"/>
        <v>3302.8233801901101</v>
      </c>
      <c r="I196" s="206">
        <f t="shared" si="37"/>
        <v>2815.7293513098175</v>
      </c>
      <c r="J196" s="206">
        <f t="shared" si="38"/>
        <v>2468.5915483738554</v>
      </c>
      <c r="K196" s="206">
        <f t="shared" si="47"/>
        <v>2208.9243660108014</v>
      </c>
      <c r="L196" s="206">
        <f t="shared" si="39"/>
        <v>2007.5688660361861</v>
      </c>
      <c r="M196" s="207">
        <f t="shared" si="40"/>
        <v>1847.0294468220814</v>
      </c>
      <c r="N196" s="189">
        <f t="shared" si="41"/>
        <v>1851.6326914611454</v>
      </c>
      <c r="O196" s="190">
        <f t="shared" si="42"/>
        <v>1744.9446608890771</v>
      </c>
      <c r="P196" s="190">
        <f t="shared" si="43"/>
        <v>1655.3735640389766</v>
      </c>
      <c r="Q196" s="190">
        <f t="shared" si="44"/>
        <v>1579.2451462747424</v>
      </c>
      <c r="R196" s="191">
        <f t="shared" si="45"/>
        <v>1513.8645573308152</v>
      </c>
      <c r="S196" s="170"/>
    </row>
    <row r="197" spans="2:19" ht="15.75" hidden="1" x14ac:dyDescent="0.25">
      <c r="B197" s="168"/>
      <c r="C197" s="195">
        <v>177000</v>
      </c>
      <c r="D197" s="204">
        <f t="shared" si="33"/>
        <v>15232.944520800165</v>
      </c>
      <c r="E197" s="205">
        <f t="shared" si="46"/>
        <v>7747.0171114223367</v>
      </c>
      <c r="F197" s="206">
        <f t="shared" si="34"/>
        <v>5286.5902360592745</v>
      </c>
      <c r="G197" s="206">
        <f t="shared" si="35"/>
        <v>4057.7694864248756</v>
      </c>
      <c r="H197" s="206">
        <f t="shared" si="36"/>
        <v>3321.5894221230087</v>
      </c>
      <c r="I197" s="206">
        <f t="shared" si="37"/>
        <v>2831.727813533169</v>
      </c>
      <c r="J197" s="206">
        <f t="shared" si="38"/>
        <v>2482.6176367168891</v>
      </c>
      <c r="K197" s="206">
        <f t="shared" si="47"/>
        <v>2221.4750726358629</v>
      </c>
      <c r="L197" s="206">
        <f t="shared" si="39"/>
        <v>2018.9755073204826</v>
      </c>
      <c r="M197" s="207">
        <f t="shared" si="40"/>
        <v>1857.5239323153885</v>
      </c>
      <c r="N197" s="189">
        <f t="shared" si="41"/>
        <v>1862.1533317535384</v>
      </c>
      <c r="O197" s="190">
        <f t="shared" si="42"/>
        <v>1754.8591191895832</v>
      </c>
      <c r="P197" s="190">
        <f t="shared" si="43"/>
        <v>1664.7790956528345</v>
      </c>
      <c r="Q197" s="190">
        <f t="shared" si="44"/>
        <v>1588.2181300603945</v>
      </c>
      <c r="R197" s="191">
        <f t="shared" si="45"/>
        <v>1522.4660604974674</v>
      </c>
      <c r="S197" s="170"/>
    </row>
    <row r="198" spans="2:19" ht="15.75" hidden="1" x14ac:dyDescent="0.25">
      <c r="B198" s="168"/>
      <c r="C198" s="195">
        <v>178000</v>
      </c>
      <c r="D198" s="204">
        <f t="shared" si="33"/>
        <v>15319.006354251012</v>
      </c>
      <c r="E198" s="205">
        <f t="shared" si="46"/>
        <v>7790.7855696789602</v>
      </c>
      <c r="F198" s="206">
        <f t="shared" si="34"/>
        <v>5316.4579775059365</v>
      </c>
      <c r="G198" s="206">
        <f t="shared" si="35"/>
        <v>4080.6947377606093</v>
      </c>
      <c r="H198" s="206">
        <f t="shared" si="36"/>
        <v>3340.3554640559069</v>
      </c>
      <c r="I198" s="206">
        <f t="shared" si="37"/>
        <v>2847.7262757565195</v>
      </c>
      <c r="J198" s="206">
        <f t="shared" si="38"/>
        <v>2496.643725059922</v>
      </c>
      <c r="K198" s="206">
        <f t="shared" si="47"/>
        <v>2234.0257792609241</v>
      </c>
      <c r="L198" s="206">
        <f t="shared" si="39"/>
        <v>2030.3821486047791</v>
      </c>
      <c r="M198" s="207">
        <f t="shared" si="40"/>
        <v>1868.0184178086959</v>
      </c>
      <c r="N198" s="189">
        <f t="shared" si="41"/>
        <v>1872.6739720459314</v>
      </c>
      <c r="O198" s="190">
        <f t="shared" si="42"/>
        <v>1764.7735774900891</v>
      </c>
      <c r="P198" s="190">
        <f t="shared" si="43"/>
        <v>1674.1846272666924</v>
      </c>
      <c r="Q198" s="190">
        <f t="shared" si="44"/>
        <v>1597.1911138460466</v>
      </c>
      <c r="R198" s="191">
        <f t="shared" si="45"/>
        <v>1531.0675636641199</v>
      </c>
      <c r="S198" s="170"/>
    </row>
    <row r="199" spans="2:19" ht="15.75" hidden="1" x14ac:dyDescent="0.25">
      <c r="B199" s="168"/>
      <c r="C199" s="195">
        <v>179000</v>
      </c>
      <c r="D199" s="204">
        <f t="shared" si="33"/>
        <v>15405.06818770186</v>
      </c>
      <c r="E199" s="205">
        <f t="shared" si="46"/>
        <v>7834.5540279355828</v>
      </c>
      <c r="F199" s="206">
        <f t="shared" si="34"/>
        <v>5346.3257189525993</v>
      </c>
      <c r="G199" s="206">
        <f t="shared" si="35"/>
        <v>4103.6199890963426</v>
      </c>
      <c r="H199" s="206">
        <f t="shared" si="36"/>
        <v>3359.1215059888054</v>
      </c>
      <c r="I199" s="206">
        <f t="shared" si="37"/>
        <v>2863.724737979871</v>
      </c>
      <c r="J199" s="206">
        <f t="shared" si="38"/>
        <v>2510.6698134029552</v>
      </c>
      <c r="K199" s="206">
        <f t="shared" si="47"/>
        <v>2246.5764858859852</v>
      </c>
      <c r="L199" s="206">
        <f t="shared" si="39"/>
        <v>2041.7887898890756</v>
      </c>
      <c r="M199" s="207">
        <f t="shared" si="40"/>
        <v>1878.5129033020032</v>
      </c>
      <c r="N199" s="189">
        <f t="shared" si="41"/>
        <v>1883.1946123383241</v>
      </c>
      <c r="O199" s="190">
        <f t="shared" si="42"/>
        <v>1774.6880357905952</v>
      </c>
      <c r="P199" s="190">
        <f t="shared" si="43"/>
        <v>1683.5901588805502</v>
      </c>
      <c r="Q199" s="190">
        <f t="shared" si="44"/>
        <v>1606.1640976316983</v>
      </c>
      <c r="R199" s="191">
        <f t="shared" si="45"/>
        <v>1539.6690668307722</v>
      </c>
      <c r="S199" s="170"/>
    </row>
    <row r="200" spans="2:19" ht="15.75" x14ac:dyDescent="0.25">
      <c r="B200" s="168"/>
      <c r="C200" s="195">
        <v>180000</v>
      </c>
      <c r="D200" s="204">
        <f t="shared" si="33"/>
        <v>15491.130021152709</v>
      </c>
      <c r="E200" s="205">
        <f t="shared" si="46"/>
        <v>7878.3224861922072</v>
      </c>
      <c r="F200" s="206">
        <f t="shared" si="34"/>
        <v>5376.1934603992622</v>
      </c>
      <c r="G200" s="206">
        <f t="shared" si="35"/>
        <v>4126.5452404320768</v>
      </c>
      <c r="H200" s="206">
        <f t="shared" si="36"/>
        <v>3377.887547921704</v>
      </c>
      <c r="I200" s="206">
        <f t="shared" si="37"/>
        <v>2879.7232002032219</v>
      </c>
      <c r="J200" s="206">
        <f t="shared" si="38"/>
        <v>2524.695901745989</v>
      </c>
      <c r="K200" s="206">
        <f t="shared" si="47"/>
        <v>2259.1271925110473</v>
      </c>
      <c r="L200" s="206">
        <f t="shared" si="39"/>
        <v>2053.1954311733721</v>
      </c>
      <c r="M200" s="207">
        <f t="shared" si="40"/>
        <v>1889.0073887953106</v>
      </c>
      <c r="N200" s="192">
        <f t="shared" si="41"/>
        <v>1893.715252630717</v>
      </c>
      <c r="O200" s="193">
        <f t="shared" si="42"/>
        <v>1784.6024940911013</v>
      </c>
      <c r="P200" s="193">
        <f t="shared" si="43"/>
        <v>1692.9956904944079</v>
      </c>
      <c r="Q200" s="193">
        <f t="shared" si="44"/>
        <v>1615.1370814173504</v>
      </c>
      <c r="R200" s="194">
        <f t="shared" si="45"/>
        <v>1548.2705699974249</v>
      </c>
      <c r="S200" s="170"/>
    </row>
    <row r="201" spans="2:19" ht="15.75" hidden="1" x14ac:dyDescent="0.25">
      <c r="B201" s="168"/>
      <c r="C201" s="195">
        <v>181000</v>
      </c>
      <c r="D201" s="204">
        <f t="shared" si="33"/>
        <v>15577.191854603558</v>
      </c>
      <c r="E201" s="205">
        <f t="shared" si="46"/>
        <v>7922.0909444488298</v>
      </c>
      <c r="F201" s="206">
        <f t="shared" si="34"/>
        <v>5406.0612018459242</v>
      </c>
      <c r="G201" s="206">
        <f t="shared" si="35"/>
        <v>4149.4704917678109</v>
      </c>
      <c r="H201" s="206">
        <f t="shared" si="36"/>
        <v>3396.6535898546017</v>
      </c>
      <c r="I201" s="206">
        <f t="shared" si="37"/>
        <v>2895.7216624265734</v>
      </c>
      <c r="J201" s="206">
        <f t="shared" si="38"/>
        <v>2538.7219900890218</v>
      </c>
      <c r="K201" s="206">
        <f t="shared" si="47"/>
        <v>2271.6778991361084</v>
      </c>
      <c r="L201" s="206">
        <f t="shared" si="39"/>
        <v>2064.6020724576688</v>
      </c>
      <c r="M201" s="207">
        <f t="shared" si="40"/>
        <v>1899.5018742886177</v>
      </c>
      <c r="N201" s="189">
        <f t="shared" si="41"/>
        <v>1904.23589292311</v>
      </c>
      <c r="O201" s="190">
        <f t="shared" si="42"/>
        <v>1794.5169523916074</v>
      </c>
      <c r="P201" s="190">
        <f t="shared" si="43"/>
        <v>1702.4012221082658</v>
      </c>
      <c r="Q201" s="190">
        <f t="shared" si="44"/>
        <v>1624.1100652030023</v>
      </c>
      <c r="R201" s="191">
        <f t="shared" si="45"/>
        <v>1556.8720731640772</v>
      </c>
      <c r="S201" s="170"/>
    </row>
    <row r="202" spans="2:19" ht="15.75" hidden="1" x14ac:dyDescent="0.25">
      <c r="B202" s="168"/>
      <c r="C202" s="195">
        <v>182000</v>
      </c>
      <c r="D202" s="204">
        <f t="shared" si="33"/>
        <v>15663.253688054407</v>
      </c>
      <c r="E202" s="205">
        <f t="shared" si="46"/>
        <v>7965.8594027054532</v>
      </c>
      <c r="F202" s="206">
        <f t="shared" si="34"/>
        <v>5435.9289432925871</v>
      </c>
      <c r="G202" s="206">
        <f t="shared" si="35"/>
        <v>4172.3957431035442</v>
      </c>
      <c r="H202" s="206">
        <f t="shared" si="36"/>
        <v>3415.4196317875003</v>
      </c>
      <c r="I202" s="206">
        <f t="shared" si="37"/>
        <v>2911.7201246499249</v>
      </c>
      <c r="J202" s="206">
        <f t="shared" si="38"/>
        <v>2552.7480784320551</v>
      </c>
      <c r="K202" s="206">
        <f t="shared" si="47"/>
        <v>2284.2286057611695</v>
      </c>
      <c r="L202" s="206">
        <f t="shared" si="39"/>
        <v>2076.008713741965</v>
      </c>
      <c r="M202" s="207">
        <f t="shared" si="40"/>
        <v>1909.9963597819251</v>
      </c>
      <c r="N202" s="189">
        <f t="shared" si="41"/>
        <v>1914.7565332155027</v>
      </c>
      <c r="O202" s="190">
        <f t="shared" si="42"/>
        <v>1804.4314106921138</v>
      </c>
      <c r="P202" s="190">
        <f t="shared" si="43"/>
        <v>1711.8067537221236</v>
      </c>
      <c r="Q202" s="190">
        <f t="shared" si="44"/>
        <v>1633.0830489886544</v>
      </c>
      <c r="R202" s="191">
        <f t="shared" si="45"/>
        <v>1565.4735763307294</v>
      </c>
      <c r="S202" s="170"/>
    </row>
    <row r="203" spans="2:19" ht="15.75" hidden="1" x14ac:dyDescent="0.25">
      <c r="B203" s="168"/>
      <c r="C203" s="195">
        <v>183000</v>
      </c>
      <c r="D203" s="204">
        <f t="shared" si="33"/>
        <v>15749.315521505254</v>
      </c>
      <c r="E203" s="205">
        <f t="shared" si="46"/>
        <v>8009.6278609620767</v>
      </c>
      <c r="F203" s="206">
        <f t="shared" si="34"/>
        <v>5465.796684739249</v>
      </c>
      <c r="G203" s="206">
        <f t="shared" si="35"/>
        <v>4195.3209944392784</v>
      </c>
      <c r="H203" s="206">
        <f t="shared" si="36"/>
        <v>3434.1856737203984</v>
      </c>
      <c r="I203" s="206">
        <f t="shared" si="37"/>
        <v>2927.7185868732759</v>
      </c>
      <c r="J203" s="206">
        <f t="shared" si="38"/>
        <v>2566.7741667750888</v>
      </c>
      <c r="K203" s="206">
        <f t="shared" si="47"/>
        <v>2296.7793123862307</v>
      </c>
      <c r="L203" s="206">
        <f t="shared" si="39"/>
        <v>2087.4153550262618</v>
      </c>
      <c r="M203" s="207">
        <f t="shared" si="40"/>
        <v>1920.4908452752322</v>
      </c>
      <c r="N203" s="189">
        <f t="shared" si="41"/>
        <v>1925.2771735078957</v>
      </c>
      <c r="O203" s="190">
        <f t="shared" si="42"/>
        <v>1814.3458689926199</v>
      </c>
      <c r="P203" s="190">
        <f t="shared" si="43"/>
        <v>1721.2122853359815</v>
      </c>
      <c r="Q203" s="190">
        <f t="shared" si="44"/>
        <v>1642.056032774306</v>
      </c>
      <c r="R203" s="191">
        <f t="shared" si="45"/>
        <v>1574.0750794973819</v>
      </c>
      <c r="S203" s="170"/>
    </row>
    <row r="204" spans="2:19" ht="15.75" hidden="1" x14ac:dyDescent="0.25">
      <c r="B204" s="168"/>
      <c r="C204" s="195">
        <v>184000</v>
      </c>
      <c r="D204" s="204">
        <f t="shared" si="33"/>
        <v>15835.377354956103</v>
      </c>
      <c r="E204" s="205">
        <f t="shared" si="46"/>
        <v>8053.3963192187002</v>
      </c>
      <c r="F204" s="206">
        <f t="shared" si="34"/>
        <v>5495.6644261859128</v>
      </c>
      <c r="G204" s="206">
        <f t="shared" si="35"/>
        <v>4218.2462457750116</v>
      </c>
      <c r="H204" s="206">
        <f t="shared" si="36"/>
        <v>3452.951715653297</v>
      </c>
      <c r="I204" s="206">
        <f t="shared" si="37"/>
        <v>2943.7170490966273</v>
      </c>
      <c r="J204" s="206">
        <f t="shared" si="38"/>
        <v>2580.8002551181216</v>
      </c>
      <c r="K204" s="206">
        <f t="shared" si="47"/>
        <v>2309.3300190112923</v>
      </c>
      <c r="L204" s="206">
        <f t="shared" si="39"/>
        <v>2098.8219963105585</v>
      </c>
      <c r="M204" s="207">
        <f t="shared" si="40"/>
        <v>1930.9853307685396</v>
      </c>
      <c r="N204" s="189">
        <f t="shared" si="41"/>
        <v>1935.7978138002882</v>
      </c>
      <c r="O204" s="190">
        <f t="shared" si="42"/>
        <v>1824.260327293126</v>
      </c>
      <c r="P204" s="190">
        <f t="shared" si="43"/>
        <v>1730.6178169498394</v>
      </c>
      <c r="Q204" s="190">
        <f t="shared" si="44"/>
        <v>1651.0290165599581</v>
      </c>
      <c r="R204" s="191">
        <f t="shared" si="45"/>
        <v>1582.6765826640342</v>
      </c>
      <c r="S204" s="170"/>
    </row>
    <row r="205" spans="2:19" ht="15.75" hidden="1" x14ac:dyDescent="0.25">
      <c r="B205" s="168"/>
      <c r="C205" s="195">
        <v>185000</v>
      </c>
      <c r="D205" s="204">
        <f t="shared" si="33"/>
        <v>15921.43918840695</v>
      </c>
      <c r="E205" s="205">
        <f t="shared" si="46"/>
        <v>8097.1647774753228</v>
      </c>
      <c r="F205" s="206">
        <f t="shared" si="34"/>
        <v>5525.5321676325748</v>
      </c>
      <c r="G205" s="206">
        <f t="shared" si="35"/>
        <v>4241.1714971107458</v>
      </c>
      <c r="H205" s="206">
        <f t="shared" si="36"/>
        <v>3471.7177575861951</v>
      </c>
      <c r="I205" s="206">
        <f t="shared" si="37"/>
        <v>2959.7155113199788</v>
      </c>
      <c r="J205" s="206">
        <f t="shared" si="38"/>
        <v>2594.8263434611549</v>
      </c>
      <c r="K205" s="206">
        <f t="shared" si="47"/>
        <v>2321.8807256363539</v>
      </c>
      <c r="L205" s="206">
        <f t="shared" si="39"/>
        <v>2110.2286375948547</v>
      </c>
      <c r="M205" s="207">
        <f t="shared" si="40"/>
        <v>1941.479816261847</v>
      </c>
      <c r="N205" s="192">
        <f t="shared" si="41"/>
        <v>1946.3184540926811</v>
      </c>
      <c r="O205" s="193">
        <f t="shared" si="42"/>
        <v>1834.1747855936319</v>
      </c>
      <c r="P205" s="193">
        <f t="shared" si="43"/>
        <v>1740.0233485636973</v>
      </c>
      <c r="Q205" s="193">
        <f t="shared" si="44"/>
        <v>1660.0020003456102</v>
      </c>
      <c r="R205" s="194">
        <f t="shared" si="45"/>
        <v>1591.2780858306867</v>
      </c>
      <c r="S205" s="170"/>
    </row>
    <row r="206" spans="2:19" ht="15.75" hidden="1" x14ac:dyDescent="0.25">
      <c r="B206" s="168"/>
      <c r="C206" s="195">
        <v>186000</v>
      </c>
      <c r="D206" s="204">
        <f t="shared" si="33"/>
        <v>16007.501021857801</v>
      </c>
      <c r="E206" s="205">
        <f t="shared" si="46"/>
        <v>8140.9332357319472</v>
      </c>
      <c r="F206" s="206">
        <f t="shared" si="34"/>
        <v>5555.3999090792377</v>
      </c>
      <c r="G206" s="206">
        <f t="shared" si="35"/>
        <v>4264.0967484464791</v>
      </c>
      <c r="H206" s="206">
        <f t="shared" si="36"/>
        <v>3490.4837995190937</v>
      </c>
      <c r="I206" s="206">
        <f t="shared" si="37"/>
        <v>2975.7139735433293</v>
      </c>
      <c r="J206" s="206">
        <f t="shared" si="38"/>
        <v>2608.8524318041882</v>
      </c>
      <c r="K206" s="206">
        <f t="shared" si="47"/>
        <v>2334.431432261415</v>
      </c>
      <c r="L206" s="206">
        <f t="shared" si="39"/>
        <v>2121.635278879151</v>
      </c>
      <c r="M206" s="207">
        <f t="shared" si="40"/>
        <v>1951.9743017551543</v>
      </c>
      <c r="N206" s="189">
        <f t="shared" si="41"/>
        <v>1956.8390943850741</v>
      </c>
      <c r="O206" s="190">
        <f t="shared" si="42"/>
        <v>1844.089243894138</v>
      </c>
      <c r="P206" s="190">
        <f t="shared" si="43"/>
        <v>1749.4288801775547</v>
      </c>
      <c r="Q206" s="190">
        <f t="shared" si="44"/>
        <v>1668.9749841312619</v>
      </c>
      <c r="R206" s="191">
        <f t="shared" si="45"/>
        <v>1599.8795889973389</v>
      </c>
      <c r="S206" s="170"/>
    </row>
    <row r="207" spans="2:19" ht="15.75" hidden="1" x14ac:dyDescent="0.25">
      <c r="B207" s="168"/>
      <c r="C207" s="195">
        <v>187000</v>
      </c>
      <c r="D207" s="204">
        <f t="shared" si="33"/>
        <v>16093.562855308648</v>
      </c>
      <c r="E207" s="205">
        <f t="shared" si="46"/>
        <v>8184.7016939885698</v>
      </c>
      <c r="F207" s="206">
        <f t="shared" si="34"/>
        <v>5585.2676505258996</v>
      </c>
      <c r="G207" s="206">
        <f t="shared" si="35"/>
        <v>4287.0219997822132</v>
      </c>
      <c r="H207" s="206">
        <f t="shared" si="36"/>
        <v>3509.2498414519919</v>
      </c>
      <c r="I207" s="206">
        <f t="shared" si="37"/>
        <v>2991.7124357666808</v>
      </c>
      <c r="J207" s="206">
        <f t="shared" si="38"/>
        <v>2622.8785201472215</v>
      </c>
      <c r="K207" s="206">
        <f t="shared" si="47"/>
        <v>2346.9821388864766</v>
      </c>
      <c r="L207" s="206">
        <f t="shared" si="39"/>
        <v>2133.0419201634477</v>
      </c>
      <c r="M207" s="207">
        <f t="shared" si="40"/>
        <v>1962.4687872484615</v>
      </c>
      <c r="N207" s="189">
        <f t="shared" si="41"/>
        <v>1967.3597346774668</v>
      </c>
      <c r="O207" s="190">
        <f t="shared" si="42"/>
        <v>1854.0037021946441</v>
      </c>
      <c r="P207" s="190">
        <f t="shared" si="43"/>
        <v>1758.8344117914125</v>
      </c>
      <c r="Q207" s="190">
        <f t="shared" si="44"/>
        <v>1677.947967916914</v>
      </c>
      <c r="R207" s="191">
        <f t="shared" si="45"/>
        <v>1608.4810921639912</v>
      </c>
      <c r="S207" s="170"/>
    </row>
    <row r="208" spans="2:19" ht="15.75" hidden="1" x14ac:dyDescent="0.25">
      <c r="B208" s="168"/>
      <c r="C208" s="195">
        <v>188000</v>
      </c>
      <c r="D208" s="204">
        <f t="shared" si="33"/>
        <v>16179.624688759497</v>
      </c>
      <c r="E208" s="205">
        <f t="shared" si="46"/>
        <v>8228.4701522451924</v>
      </c>
      <c r="F208" s="206">
        <f t="shared" si="34"/>
        <v>5615.1353919725625</v>
      </c>
      <c r="G208" s="206">
        <f t="shared" si="35"/>
        <v>4309.9472511179465</v>
      </c>
      <c r="H208" s="206">
        <f t="shared" si="36"/>
        <v>3528.0158833848905</v>
      </c>
      <c r="I208" s="206">
        <f t="shared" si="37"/>
        <v>3007.7108979900322</v>
      </c>
      <c r="J208" s="206">
        <f t="shared" si="38"/>
        <v>2636.9046084902548</v>
      </c>
      <c r="K208" s="206">
        <f t="shared" si="47"/>
        <v>2359.5328455115377</v>
      </c>
      <c r="L208" s="206">
        <f t="shared" si="39"/>
        <v>2144.4485614477444</v>
      </c>
      <c r="M208" s="207">
        <f t="shared" si="40"/>
        <v>1972.9632727417688</v>
      </c>
      <c r="N208" s="189">
        <f t="shared" si="41"/>
        <v>1977.8803749698598</v>
      </c>
      <c r="O208" s="190">
        <f t="shared" si="42"/>
        <v>1863.9181604951502</v>
      </c>
      <c r="P208" s="190">
        <f t="shared" si="43"/>
        <v>1768.2399434052704</v>
      </c>
      <c r="Q208" s="190">
        <f t="shared" si="44"/>
        <v>1686.9209517025658</v>
      </c>
      <c r="R208" s="191">
        <f t="shared" si="45"/>
        <v>1617.0825953306437</v>
      </c>
      <c r="S208" s="170"/>
    </row>
    <row r="209" spans="2:19" ht="15.75" hidden="1" x14ac:dyDescent="0.25">
      <c r="B209" s="168"/>
      <c r="C209" s="195">
        <v>189000</v>
      </c>
      <c r="D209" s="204">
        <f t="shared" si="33"/>
        <v>16265.686522210344</v>
      </c>
      <c r="E209" s="205">
        <f t="shared" si="46"/>
        <v>8272.2386105018177</v>
      </c>
      <c r="F209" s="206">
        <f t="shared" si="34"/>
        <v>5645.0031334192245</v>
      </c>
      <c r="G209" s="206">
        <f t="shared" si="35"/>
        <v>4332.8725024536807</v>
      </c>
      <c r="H209" s="206">
        <f t="shared" si="36"/>
        <v>3546.781925317789</v>
      </c>
      <c r="I209" s="206">
        <f t="shared" si="37"/>
        <v>3023.7093602133832</v>
      </c>
      <c r="J209" s="206">
        <f t="shared" si="38"/>
        <v>2650.930696833288</v>
      </c>
      <c r="K209" s="206">
        <f t="shared" si="47"/>
        <v>2372.0835521365993</v>
      </c>
      <c r="L209" s="206">
        <f t="shared" si="39"/>
        <v>2155.8552027320407</v>
      </c>
      <c r="M209" s="207">
        <f t="shared" si="40"/>
        <v>1983.457758235076</v>
      </c>
      <c r="N209" s="189">
        <f t="shared" si="41"/>
        <v>1988.4010152622527</v>
      </c>
      <c r="O209" s="190">
        <f t="shared" si="42"/>
        <v>1873.8326187956566</v>
      </c>
      <c r="P209" s="190">
        <f t="shared" si="43"/>
        <v>1777.6454750191283</v>
      </c>
      <c r="Q209" s="190">
        <f t="shared" si="44"/>
        <v>1695.8939354882179</v>
      </c>
      <c r="R209" s="191">
        <f t="shared" si="45"/>
        <v>1625.684098497296</v>
      </c>
      <c r="S209" s="170"/>
    </row>
    <row r="210" spans="2:19" ht="17.25" customHeight="1" x14ac:dyDescent="0.25">
      <c r="B210" s="168"/>
      <c r="C210" s="188">
        <v>190000</v>
      </c>
      <c r="D210" s="200">
        <f t="shared" si="33"/>
        <v>16351.748355661191</v>
      </c>
      <c r="E210" s="201">
        <f t="shared" si="46"/>
        <v>8316.0070687584393</v>
      </c>
      <c r="F210" s="202">
        <f t="shared" si="34"/>
        <v>5674.8708748658883</v>
      </c>
      <c r="G210" s="202">
        <f t="shared" si="35"/>
        <v>4355.7977537894149</v>
      </c>
      <c r="H210" s="202">
        <f t="shared" si="36"/>
        <v>3565.5479672506872</v>
      </c>
      <c r="I210" s="202">
        <f t="shared" si="37"/>
        <v>3039.7078224367347</v>
      </c>
      <c r="J210" s="202">
        <f t="shared" si="38"/>
        <v>2664.9567851763213</v>
      </c>
      <c r="K210" s="202">
        <f t="shared" si="47"/>
        <v>2384.6342587616605</v>
      </c>
      <c r="L210" s="202">
        <f t="shared" si="39"/>
        <v>2167.2618440163374</v>
      </c>
      <c r="M210" s="203">
        <f t="shared" si="40"/>
        <v>1993.9522437283831</v>
      </c>
      <c r="N210" s="192">
        <f t="shared" si="41"/>
        <v>1998.9216555546457</v>
      </c>
      <c r="O210" s="193">
        <f t="shared" si="42"/>
        <v>1883.7470770961627</v>
      </c>
      <c r="P210" s="193">
        <f t="shared" si="43"/>
        <v>1787.0510066329862</v>
      </c>
      <c r="Q210" s="193">
        <f t="shared" si="44"/>
        <v>1704.8669192738696</v>
      </c>
      <c r="R210" s="194">
        <f t="shared" si="45"/>
        <v>1634.2856016639482</v>
      </c>
      <c r="S210" s="170"/>
    </row>
    <row r="211" spans="2:19" ht="15.75" hidden="1" x14ac:dyDescent="0.25">
      <c r="B211" s="168"/>
      <c r="C211" s="195">
        <v>191000</v>
      </c>
      <c r="D211" s="204">
        <f t="shared" si="33"/>
        <v>16437.810189112042</v>
      </c>
      <c r="E211" s="205">
        <f t="shared" si="46"/>
        <v>8359.7755270150628</v>
      </c>
      <c r="F211" s="206">
        <f t="shared" si="34"/>
        <v>5704.7386163125502</v>
      </c>
      <c r="G211" s="206">
        <f t="shared" si="35"/>
        <v>4378.7230051251481</v>
      </c>
      <c r="H211" s="206">
        <f t="shared" si="36"/>
        <v>3584.3140091835858</v>
      </c>
      <c r="I211" s="206">
        <f t="shared" si="37"/>
        <v>3055.7062846600861</v>
      </c>
      <c r="J211" s="206">
        <f t="shared" si="38"/>
        <v>2678.9828735193546</v>
      </c>
      <c r="K211" s="206">
        <f t="shared" si="47"/>
        <v>2397.1849653867221</v>
      </c>
      <c r="L211" s="206">
        <f t="shared" si="39"/>
        <v>2178.6684853006336</v>
      </c>
      <c r="M211" s="207">
        <f t="shared" si="40"/>
        <v>2004.4467292216907</v>
      </c>
      <c r="N211" s="189">
        <f t="shared" si="41"/>
        <v>2009.4422958470384</v>
      </c>
      <c r="O211" s="190">
        <f t="shared" si="42"/>
        <v>1893.6615353966688</v>
      </c>
      <c r="P211" s="190">
        <f t="shared" si="43"/>
        <v>1796.4565382468438</v>
      </c>
      <c r="Q211" s="190">
        <f t="shared" si="44"/>
        <v>1713.8399030595217</v>
      </c>
      <c r="R211" s="191">
        <f t="shared" si="45"/>
        <v>1642.8871048306007</v>
      </c>
      <c r="S211" s="170"/>
    </row>
    <row r="212" spans="2:19" ht="15.75" hidden="1" x14ac:dyDescent="0.25">
      <c r="B212" s="168"/>
      <c r="C212" s="195">
        <v>192000</v>
      </c>
      <c r="D212" s="204">
        <f t="shared" si="33"/>
        <v>16523.872022562889</v>
      </c>
      <c r="E212" s="205">
        <f t="shared" si="46"/>
        <v>8403.5439852716863</v>
      </c>
      <c r="F212" s="206">
        <f t="shared" si="34"/>
        <v>5734.6063577592131</v>
      </c>
      <c r="G212" s="206">
        <f t="shared" si="35"/>
        <v>4401.6482564608823</v>
      </c>
      <c r="H212" s="206">
        <f t="shared" si="36"/>
        <v>3603.0800511164839</v>
      </c>
      <c r="I212" s="206">
        <f t="shared" si="37"/>
        <v>3071.7047468834371</v>
      </c>
      <c r="J212" s="206">
        <f t="shared" si="38"/>
        <v>2693.0089618623879</v>
      </c>
      <c r="K212" s="206">
        <f t="shared" si="47"/>
        <v>2409.7356720117832</v>
      </c>
      <c r="L212" s="206">
        <f t="shared" si="39"/>
        <v>2190.0751265849299</v>
      </c>
      <c r="M212" s="207">
        <f t="shared" si="40"/>
        <v>2014.9412147149978</v>
      </c>
      <c r="N212" s="189">
        <f t="shared" si="41"/>
        <v>2019.9629361394313</v>
      </c>
      <c r="O212" s="190">
        <f t="shared" si="42"/>
        <v>1903.5759936971749</v>
      </c>
      <c r="P212" s="190">
        <f t="shared" si="43"/>
        <v>1805.8620698607017</v>
      </c>
      <c r="Q212" s="190">
        <f t="shared" si="44"/>
        <v>1722.8128868451738</v>
      </c>
      <c r="R212" s="191">
        <f t="shared" si="45"/>
        <v>1651.488607997253</v>
      </c>
      <c r="S212" s="170"/>
    </row>
    <row r="213" spans="2:19" ht="15.75" hidden="1" x14ac:dyDescent="0.25">
      <c r="B213" s="168"/>
      <c r="C213" s="195">
        <v>193000</v>
      </c>
      <c r="D213" s="204">
        <f t="shared" si="33"/>
        <v>16609.93385601374</v>
      </c>
      <c r="E213" s="205">
        <f t="shared" si="46"/>
        <v>8447.3124435283098</v>
      </c>
      <c r="F213" s="206">
        <f t="shared" si="34"/>
        <v>5764.4740992058751</v>
      </c>
      <c r="G213" s="206">
        <f t="shared" si="35"/>
        <v>4424.5735077966156</v>
      </c>
      <c r="H213" s="206">
        <f t="shared" si="36"/>
        <v>3621.8460930493825</v>
      </c>
      <c r="I213" s="206">
        <f t="shared" si="37"/>
        <v>3087.7032091067886</v>
      </c>
      <c r="J213" s="206">
        <f t="shared" si="38"/>
        <v>2707.0350502054212</v>
      </c>
      <c r="K213" s="206">
        <f t="shared" si="47"/>
        <v>2422.2863786368443</v>
      </c>
      <c r="L213" s="206">
        <f t="shared" si="39"/>
        <v>2201.481767869227</v>
      </c>
      <c r="M213" s="207">
        <f t="shared" si="40"/>
        <v>2025.4357002083052</v>
      </c>
      <c r="N213" s="189">
        <f t="shared" si="41"/>
        <v>2030.4835764318243</v>
      </c>
      <c r="O213" s="190">
        <f t="shared" si="42"/>
        <v>1913.4904519976808</v>
      </c>
      <c r="P213" s="190">
        <f t="shared" si="43"/>
        <v>1815.2676014745596</v>
      </c>
      <c r="Q213" s="190">
        <f t="shared" si="44"/>
        <v>1731.7858706308257</v>
      </c>
      <c r="R213" s="191">
        <f t="shared" si="45"/>
        <v>1660.0901111639052</v>
      </c>
      <c r="S213" s="170"/>
    </row>
    <row r="214" spans="2:19" ht="15.75" hidden="1" x14ac:dyDescent="0.25">
      <c r="B214" s="168"/>
      <c r="C214" s="195">
        <v>194000</v>
      </c>
      <c r="D214" s="204">
        <f t="shared" si="33"/>
        <v>16695.995689464587</v>
      </c>
      <c r="E214" s="205">
        <f t="shared" si="46"/>
        <v>8491.0809017849333</v>
      </c>
      <c r="F214" s="206">
        <f t="shared" si="34"/>
        <v>5794.3418406525379</v>
      </c>
      <c r="G214" s="206">
        <f t="shared" si="35"/>
        <v>4447.4987591323497</v>
      </c>
      <c r="H214" s="206">
        <f t="shared" si="36"/>
        <v>3640.6121349822806</v>
      </c>
      <c r="I214" s="206">
        <f t="shared" si="37"/>
        <v>3103.7016713301391</v>
      </c>
      <c r="J214" s="206">
        <f t="shared" si="38"/>
        <v>2721.0611385484544</v>
      </c>
      <c r="K214" s="206">
        <f t="shared" si="47"/>
        <v>2434.8370852619064</v>
      </c>
      <c r="L214" s="206">
        <f t="shared" si="39"/>
        <v>2212.8884091535233</v>
      </c>
      <c r="M214" s="207">
        <f t="shared" si="40"/>
        <v>2035.9301857016123</v>
      </c>
      <c r="N214" s="189">
        <f t="shared" si="41"/>
        <v>2041.004216724217</v>
      </c>
      <c r="O214" s="190">
        <f t="shared" si="42"/>
        <v>1923.4049102981869</v>
      </c>
      <c r="P214" s="190">
        <f t="shared" si="43"/>
        <v>1824.6731330884174</v>
      </c>
      <c r="Q214" s="190">
        <f t="shared" si="44"/>
        <v>1740.7588544164776</v>
      </c>
      <c r="R214" s="191">
        <f t="shared" si="45"/>
        <v>1668.6916143305577</v>
      </c>
      <c r="S214" s="170"/>
    </row>
    <row r="215" spans="2:19" ht="15.75" hidden="1" x14ac:dyDescent="0.25">
      <c r="B215" s="168"/>
      <c r="C215" s="195">
        <v>195000</v>
      </c>
      <c r="D215" s="204">
        <f t="shared" si="33"/>
        <v>16782.057522915435</v>
      </c>
      <c r="E215" s="205">
        <f t="shared" si="46"/>
        <v>8534.8493600415568</v>
      </c>
      <c r="F215" s="206">
        <f t="shared" si="34"/>
        <v>5824.2095820991999</v>
      </c>
      <c r="G215" s="206">
        <f t="shared" si="35"/>
        <v>4470.424010468083</v>
      </c>
      <c r="H215" s="206">
        <f t="shared" si="36"/>
        <v>3659.3781769151788</v>
      </c>
      <c r="I215" s="206">
        <f t="shared" si="37"/>
        <v>3119.7001335534906</v>
      </c>
      <c r="J215" s="206">
        <f t="shared" si="38"/>
        <v>2735.0872268914877</v>
      </c>
      <c r="K215" s="206">
        <f t="shared" si="47"/>
        <v>2447.3877918869675</v>
      </c>
      <c r="L215" s="206">
        <f t="shared" si="39"/>
        <v>2224.2950504378196</v>
      </c>
      <c r="M215" s="207">
        <f t="shared" si="40"/>
        <v>2046.4246711949197</v>
      </c>
      <c r="N215" s="192">
        <f t="shared" si="41"/>
        <v>2051.52485701661</v>
      </c>
      <c r="O215" s="193">
        <f t="shared" si="42"/>
        <v>1933.3193685986932</v>
      </c>
      <c r="P215" s="193">
        <f t="shared" si="43"/>
        <v>1834.0786647022753</v>
      </c>
      <c r="Q215" s="193">
        <f t="shared" si="44"/>
        <v>1749.7318382021294</v>
      </c>
      <c r="R215" s="194">
        <f t="shared" si="45"/>
        <v>1677.29311749721</v>
      </c>
      <c r="S215" s="170"/>
    </row>
    <row r="216" spans="2:19" ht="15.75" hidden="1" x14ac:dyDescent="0.25">
      <c r="B216" s="168"/>
      <c r="C216" s="195">
        <v>196000</v>
      </c>
      <c r="D216" s="204">
        <f t="shared" si="33"/>
        <v>16868.119356366282</v>
      </c>
      <c r="E216" s="205">
        <f t="shared" si="46"/>
        <v>8578.6178182981821</v>
      </c>
      <c r="F216" s="206">
        <f t="shared" si="34"/>
        <v>5854.0773235458637</v>
      </c>
      <c r="G216" s="206">
        <f t="shared" si="35"/>
        <v>4493.3492618038163</v>
      </c>
      <c r="H216" s="206">
        <f t="shared" si="36"/>
        <v>3678.1442188480769</v>
      </c>
      <c r="I216" s="206">
        <f t="shared" si="37"/>
        <v>3135.698595776842</v>
      </c>
      <c r="J216" s="206">
        <f t="shared" si="38"/>
        <v>2749.113315234521</v>
      </c>
      <c r="K216" s="206">
        <f t="shared" si="47"/>
        <v>2459.9384985120287</v>
      </c>
      <c r="L216" s="206">
        <f t="shared" si="39"/>
        <v>2235.7016917221163</v>
      </c>
      <c r="M216" s="207">
        <f t="shared" si="40"/>
        <v>2056.9191566882268</v>
      </c>
      <c r="N216" s="189">
        <f t="shared" si="41"/>
        <v>2062.0454973090027</v>
      </c>
      <c r="O216" s="190">
        <f t="shared" si="42"/>
        <v>1943.2338268991994</v>
      </c>
      <c r="P216" s="190">
        <f t="shared" si="43"/>
        <v>1843.4841963161332</v>
      </c>
      <c r="Q216" s="190">
        <f t="shared" si="44"/>
        <v>1758.7048219877815</v>
      </c>
      <c r="R216" s="191">
        <f t="shared" si="45"/>
        <v>1685.8946206638623</v>
      </c>
      <c r="S216" s="170"/>
    </row>
    <row r="217" spans="2:19" ht="15.75" hidden="1" x14ac:dyDescent="0.25">
      <c r="B217" s="168"/>
      <c r="C217" s="195">
        <v>197000</v>
      </c>
      <c r="D217" s="204">
        <f t="shared" si="33"/>
        <v>16954.181189817133</v>
      </c>
      <c r="E217" s="205">
        <f t="shared" si="46"/>
        <v>8622.3862765548038</v>
      </c>
      <c r="F217" s="206">
        <f t="shared" si="34"/>
        <v>5883.9450649925257</v>
      </c>
      <c r="G217" s="206">
        <f t="shared" si="35"/>
        <v>4516.2745131395504</v>
      </c>
      <c r="H217" s="206">
        <f t="shared" si="36"/>
        <v>3696.9102607809755</v>
      </c>
      <c r="I217" s="206">
        <f t="shared" si="37"/>
        <v>3151.697058000193</v>
      </c>
      <c r="J217" s="206">
        <f t="shared" si="38"/>
        <v>2763.1394035775543</v>
      </c>
      <c r="K217" s="206">
        <f t="shared" si="47"/>
        <v>2472.4892051370898</v>
      </c>
      <c r="L217" s="206">
        <f t="shared" si="39"/>
        <v>2247.108333006413</v>
      </c>
      <c r="M217" s="207">
        <f t="shared" si="40"/>
        <v>2067.4136421815342</v>
      </c>
      <c r="N217" s="189">
        <f t="shared" si="41"/>
        <v>2072.5661376013959</v>
      </c>
      <c r="O217" s="190">
        <f t="shared" si="42"/>
        <v>1953.1482851997055</v>
      </c>
      <c r="P217" s="190">
        <f t="shared" si="43"/>
        <v>1852.8897279299908</v>
      </c>
      <c r="Q217" s="190">
        <f t="shared" si="44"/>
        <v>1767.6778057734332</v>
      </c>
      <c r="R217" s="191">
        <f t="shared" si="45"/>
        <v>1694.4961238305148</v>
      </c>
      <c r="S217" s="170"/>
    </row>
    <row r="218" spans="2:19" ht="15.75" hidden="1" x14ac:dyDescent="0.25">
      <c r="B218" s="168"/>
      <c r="C218" s="195">
        <v>198000</v>
      </c>
      <c r="D218" s="204">
        <f t="shared" si="33"/>
        <v>17040.24302326798</v>
      </c>
      <c r="E218" s="205">
        <f t="shared" si="46"/>
        <v>8666.1547348114273</v>
      </c>
      <c r="F218" s="206">
        <f t="shared" si="34"/>
        <v>5913.8128064391885</v>
      </c>
      <c r="G218" s="206">
        <f t="shared" si="35"/>
        <v>4539.1997644752837</v>
      </c>
      <c r="H218" s="206">
        <f t="shared" si="36"/>
        <v>3715.6763027138741</v>
      </c>
      <c r="I218" s="206">
        <f t="shared" si="37"/>
        <v>3167.6955202235445</v>
      </c>
      <c r="J218" s="206">
        <f t="shared" si="38"/>
        <v>2777.1654919205876</v>
      </c>
      <c r="K218" s="206">
        <f t="shared" si="47"/>
        <v>2485.0399117621519</v>
      </c>
      <c r="L218" s="206">
        <f t="shared" si="39"/>
        <v>2258.5149742907097</v>
      </c>
      <c r="M218" s="207">
        <f t="shared" si="40"/>
        <v>2077.9081276748416</v>
      </c>
      <c r="N218" s="189">
        <f t="shared" si="41"/>
        <v>2083.0867778937886</v>
      </c>
      <c r="O218" s="190">
        <f t="shared" si="42"/>
        <v>1963.0627435002116</v>
      </c>
      <c r="P218" s="190">
        <f t="shared" si="43"/>
        <v>1862.2952595438487</v>
      </c>
      <c r="Q218" s="190">
        <f t="shared" si="44"/>
        <v>1776.6507895590853</v>
      </c>
      <c r="R218" s="191">
        <f t="shared" si="45"/>
        <v>1703.097626997167</v>
      </c>
      <c r="S218" s="170"/>
    </row>
    <row r="219" spans="2:19" ht="15.75" hidden="1" x14ac:dyDescent="0.25">
      <c r="B219" s="168"/>
      <c r="C219" s="195">
        <v>199000</v>
      </c>
      <c r="D219" s="204">
        <f t="shared" si="33"/>
        <v>17126.304856718831</v>
      </c>
      <c r="E219" s="205">
        <f t="shared" si="46"/>
        <v>8709.9231930680508</v>
      </c>
      <c r="F219" s="206">
        <f t="shared" si="34"/>
        <v>5943.6805478858505</v>
      </c>
      <c r="G219" s="206">
        <f t="shared" si="35"/>
        <v>4562.1250158110179</v>
      </c>
      <c r="H219" s="206">
        <f t="shared" si="36"/>
        <v>3734.4423446467722</v>
      </c>
      <c r="I219" s="206">
        <f t="shared" si="37"/>
        <v>3183.6939824468959</v>
      </c>
      <c r="J219" s="206">
        <f t="shared" si="38"/>
        <v>2791.1915802636208</v>
      </c>
      <c r="K219" s="206">
        <f t="shared" si="47"/>
        <v>2497.590618387213</v>
      </c>
      <c r="L219" s="206">
        <f t="shared" si="39"/>
        <v>2269.9216155750059</v>
      </c>
      <c r="M219" s="207">
        <f t="shared" si="40"/>
        <v>2088.4026131681489</v>
      </c>
      <c r="N219" s="189">
        <f t="shared" si="41"/>
        <v>2093.6074181861813</v>
      </c>
      <c r="O219" s="190">
        <f t="shared" si="42"/>
        <v>1972.9772018007177</v>
      </c>
      <c r="P219" s="190">
        <f t="shared" si="43"/>
        <v>1871.7007911577066</v>
      </c>
      <c r="Q219" s="190">
        <f t="shared" si="44"/>
        <v>1785.6237733447374</v>
      </c>
      <c r="R219" s="191">
        <f t="shared" si="45"/>
        <v>1711.6991301638197</v>
      </c>
      <c r="S219" s="170"/>
    </row>
    <row r="220" spans="2:19" ht="21" customHeight="1" x14ac:dyDescent="0.25">
      <c r="B220" s="168"/>
      <c r="C220" s="195">
        <v>200000</v>
      </c>
      <c r="D220" s="204">
        <f t="shared" si="33"/>
        <v>17212.366690169678</v>
      </c>
      <c r="E220" s="205">
        <f t="shared" si="46"/>
        <v>8753.6916513246742</v>
      </c>
      <c r="F220" s="206">
        <f t="shared" si="34"/>
        <v>5973.5482893325134</v>
      </c>
      <c r="G220" s="206">
        <f t="shared" si="35"/>
        <v>4585.050267146752</v>
      </c>
      <c r="H220" s="206">
        <f t="shared" si="36"/>
        <v>3753.2083865796708</v>
      </c>
      <c r="I220" s="206">
        <f t="shared" si="37"/>
        <v>3199.6924446702469</v>
      </c>
      <c r="J220" s="206">
        <f t="shared" si="38"/>
        <v>2805.2176686066541</v>
      </c>
      <c r="K220" s="206">
        <f t="shared" si="47"/>
        <v>2510.1413250122741</v>
      </c>
      <c r="L220" s="206">
        <f t="shared" si="39"/>
        <v>2281.3282568593022</v>
      </c>
      <c r="M220" s="207">
        <f t="shared" si="40"/>
        <v>2098.8970986614563</v>
      </c>
      <c r="N220" s="192">
        <f t="shared" si="41"/>
        <v>2104.1280584785745</v>
      </c>
      <c r="O220" s="193">
        <f t="shared" si="42"/>
        <v>1982.8916601012236</v>
      </c>
      <c r="P220" s="193">
        <f t="shared" si="43"/>
        <v>1881.1063227715645</v>
      </c>
      <c r="Q220" s="193">
        <f t="shared" si="44"/>
        <v>1794.5967571303893</v>
      </c>
      <c r="R220" s="194">
        <f t="shared" si="45"/>
        <v>1720.300633330472</v>
      </c>
      <c r="S220" s="170"/>
    </row>
    <row r="221" spans="2:19" ht="15.75" hidden="1" x14ac:dyDescent="0.25">
      <c r="B221" s="168"/>
      <c r="C221" s="195">
        <v>201000</v>
      </c>
      <c r="D221" s="204">
        <f t="shared" si="33"/>
        <v>17298.428523620525</v>
      </c>
      <c r="E221" s="205">
        <f t="shared" si="46"/>
        <v>8797.4601095812977</v>
      </c>
      <c r="F221" s="206">
        <f t="shared" si="34"/>
        <v>6003.4160307791763</v>
      </c>
      <c r="G221" s="206">
        <f t="shared" si="35"/>
        <v>4607.9755184824853</v>
      </c>
      <c r="H221" s="206">
        <f t="shared" si="36"/>
        <v>3771.9744285125689</v>
      </c>
      <c r="I221" s="206">
        <f t="shared" si="37"/>
        <v>3215.6909068935984</v>
      </c>
      <c r="J221" s="206">
        <f t="shared" si="38"/>
        <v>2819.2437569496874</v>
      </c>
      <c r="K221" s="206">
        <f t="shared" si="47"/>
        <v>2522.6920316373353</v>
      </c>
      <c r="L221" s="206">
        <f t="shared" si="39"/>
        <v>2292.7348981435989</v>
      </c>
      <c r="M221" s="207">
        <f t="shared" si="40"/>
        <v>2109.3915841547632</v>
      </c>
      <c r="N221" s="189"/>
      <c r="O221" s="190"/>
      <c r="P221" s="190"/>
      <c r="Q221" s="190"/>
      <c r="R221" s="191"/>
      <c r="S221" s="170"/>
    </row>
    <row r="222" spans="2:19" ht="15.75" hidden="1" x14ac:dyDescent="0.25">
      <c r="B222" s="168"/>
      <c r="C222" s="195">
        <v>202000</v>
      </c>
      <c r="D222" s="204">
        <f t="shared" ref="D222:D270" si="48">PMT($D$11,$D$6,C222*(-1))</f>
        <v>17384.490357071372</v>
      </c>
      <c r="E222" s="205">
        <f t="shared" si="46"/>
        <v>8841.2285678379212</v>
      </c>
      <c r="F222" s="206">
        <f t="shared" ref="F222:F269" si="49">PMT($F$11,$F$6,C222*(-1))</f>
        <v>6033.2837722258391</v>
      </c>
      <c r="G222" s="206">
        <f t="shared" ref="G222:G269" si="50">PMT($G$11,$G$6,C222*(-1))</f>
        <v>4630.9007698182195</v>
      </c>
      <c r="H222" s="206">
        <f t="shared" ref="H222:H269" si="51">PMT($H$11,$H$6,C222*(-1))</f>
        <v>3790.7404704454675</v>
      </c>
      <c r="I222" s="206">
        <f t="shared" ref="I222:I269" si="52">PMT($I$11,$I$6,C222*(-1))</f>
        <v>3231.6893691169498</v>
      </c>
      <c r="J222" s="206">
        <f t="shared" ref="J222:J269" si="53">PMT($J$11,$J$6,C222*(-1))</f>
        <v>2833.2698452927202</v>
      </c>
      <c r="K222" s="206">
        <f t="shared" si="47"/>
        <v>2535.2427382623973</v>
      </c>
      <c r="L222" s="206">
        <f t="shared" ref="L222:L269" si="54">PMT($L$11,$L$6,C222*(-1))</f>
        <v>2304.1415394278956</v>
      </c>
      <c r="M222" s="207">
        <f t="shared" ref="M222:M269" si="55">PMT($M$11,$M$6,C222*(-1))</f>
        <v>2119.8860696480706</v>
      </c>
      <c r="N222" s="189"/>
      <c r="O222" s="190"/>
      <c r="P222" s="190"/>
      <c r="Q222" s="190"/>
      <c r="R222" s="191"/>
      <c r="S222" s="170"/>
    </row>
    <row r="223" spans="2:19" ht="15.75" hidden="1" x14ac:dyDescent="0.25">
      <c r="B223" s="168"/>
      <c r="C223" s="195">
        <v>203000</v>
      </c>
      <c r="D223" s="204">
        <f t="shared" si="48"/>
        <v>17470.552190522223</v>
      </c>
      <c r="E223" s="205">
        <f t="shared" ref="E223:E269" si="56">PMT($E$11,$E$6,C223*(-1))</f>
        <v>8884.9970260945429</v>
      </c>
      <c r="F223" s="206">
        <f t="shared" si="49"/>
        <v>6063.1515136725011</v>
      </c>
      <c r="G223" s="206">
        <f t="shared" si="50"/>
        <v>4653.8260211539528</v>
      </c>
      <c r="H223" s="206">
        <f t="shared" si="51"/>
        <v>3809.5065123783656</v>
      </c>
      <c r="I223" s="206">
        <f t="shared" si="52"/>
        <v>3247.6878313403004</v>
      </c>
      <c r="J223" s="206">
        <f t="shared" si="53"/>
        <v>2847.295933635754</v>
      </c>
      <c r="K223" s="206">
        <f t="shared" ref="K223:K269" si="57">PMT($K$11,$K$6,C223*(-1))</f>
        <v>2547.7934448874585</v>
      </c>
      <c r="L223" s="206">
        <f t="shared" si="54"/>
        <v>2315.5481807121919</v>
      </c>
      <c r="M223" s="207">
        <f t="shared" si="55"/>
        <v>2130.380555141378</v>
      </c>
      <c r="N223" s="189"/>
      <c r="O223" s="190"/>
      <c r="P223" s="190"/>
      <c r="Q223" s="190"/>
      <c r="R223" s="191"/>
      <c r="S223" s="170"/>
    </row>
    <row r="224" spans="2:19" ht="15.75" hidden="1" x14ac:dyDescent="0.25">
      <c r="B224" s="168"/>
      <c r="C224" s="195">
        <v>204000</v>
      </c>
      <c r="D224" s="204">
        <f t="shared" si="48"/>
        <v>17556.61402397307</v>
      </c>
      <c r="E224" s="205">
        <f t="shared" si="56"/>
        <v>8928.7654843511682</v>
      </c>
      <c r="F224" s="206">
        <f t="shared" si="49"/>
        <v>6093.019255119164</v>
      </c>
      <c r="G224" s="206">
        <f t="shared" si="50"/>
        <v>4676.7512724896869</v>
      </c>
      <c r="H224" s="206">
        <f t="shared" si="51"/>
        <v>3828.2725543112642</v>
      </c>
      <c r="I224" s="206">
        <f t="shared" si="52"/>
        <v>3263.6862935636518</v>
      </c>
      <c r="J224" s="206">
        <f t="shared" si="53"/>
        <v>2861.3220219787868</v>
      </c>
      <c r="K224" s="206">
        <f t="shared" si="57"/>
        <v>2560.3441515125196</v>
      </c>
      <c r="L224" s="206">
        <f t="shared" si="54"/>
        <v>2326.9548219964886</v>
      </c>
      <c r="M224" s="207">
        <f t="shared" si="55"/>
        <v>2140.8750406346853</v>
      </c>
      <c r="N224" s="189"/>
      <c r="O224" s="190"/>
      <c r="P224" s="190"/>
      <c r="Q224" s="190"/>
      <c r="R224" s="191"/>
      <c r="S224" s="170"/>
    </row>
    <row r="225" spans="2:19" ht="15.75" x14ac:dyDescent="0.25">
      <c r="B225" s="168"/>
      <c r="C225" s="188">
        <v>205000</v>
      </c>
      <c r="D225" s="200">
        <f t="shared" si="48"/>
        <v>17642.675857423917</v>
      </c>
      <c r="E225" s="201">
        <f t="shared" si="56"/>
        <v>8972.5339426077917</v>
      </c>
      <c r="F225" s="202">
        <f t="shared" si="49"/>
        <v>6122.8869965658259</v>
      </c>
      <c r="G225" s="202">
        <f t="shared" si="50"/>
        <v>4699.6765238254211</v>
      </c>
      <c r="H225" s="202">
        <f t="shared" si="51"/>
        <v>3847.0385962441624</v>
      </c>
      <c r="I225" s="202">
        <f t="shared" si="52"/>
        <v>3279.6847557870033</v>
      </c>
      <c r="J225" s="202">
        <f t="shared" si="53"/>
        <v>2875.3481103218201</v>
      </c>
      <c r="K225" s="202">
        <f t="shared" si="57"/>
        <v>2572.8948581375812</v>
      </c>
      <c r="L225" s="202">
        <f t="shared" si="54"/>
        <v>2338.3614632807848</v>
      </c>
      <c r="M225" s="203">
        <f t="shared" si="55"/>
        <v>2151.3695261279922</v>
      </c>
      <c r="N225" s="192"/>
      <c r="O225" s="193"/>
      <c r="P225" s="193"/>
      <c r="Q225" s="193"/>
      <c r="R225" s="194"/>
      <c r="S225" s="170"/>
    </row>
    <row r="226" spans="2:19" ht="15.75" hidden="1" x14ac:dyDescent="0.25">
      <c r="B226" s="168"/>
      <c r="C226" s="195">
        <v>206000</v>
      </c>
      <c r="D226" s="204">
        <f t="shared" si="48"/>
        <v>17728.737690874768</v>
      </c>
      <c r="E226" s="205">
        <f t="shared" si="56"/>
        <v>9016.3024008644134</v>
      </c>
      <c r="F226" s="206">
        <f t="shared" si="49"/>
        <v>6152.7547380124888</v>
      </c>
      <c r="G226" s="206">
        <f t="shared" si="50"/>
        <v>4722.6017751611544</v>
      </c>
      <c r="H226" s="206">
        <f t="shared" si="51"/>
        <v>3865.804638177061</v>
      </c>
      <c r="I226" s="206">
        <f t="shared" si="52"/>
        <v>3295.6832180103543</v>
      </c>
      <c r="J226" s="206">
        <f t="shared" si="53"/>
        <v>2889.3741986648538</v>
      </c>
      <c r="K226" s="206">
        <f t="shared" si="57"/>
        <v>2585.4455647626428</v>
      </c>
      <c r="L226" s="206">
        <f t="shared" si="54"/>
        <v>2349.7681045650811</v>
      </c>
      <c r="M226" s="207">
        <f t="shared" si="55"/>
        <v>2161.8640116212996</v>
      </c>
      <c r="N226" s="189"/>
      <c r="O226" s="190"/>
      <c r="P226" s="190"/>
      <c r="Q226" s="190"/>
      <c r="R226" s="191"/>
      <c r="S226" s="170"/>
    </row>
    <row r="227" spans="2:19" ht="15.75" hidden="1" x14ac:dyDescent="0.25">
      <c r="B227" s="168"/>
      <c r="C227" s="195">
        <v>207000</v>
      </c>
      <c r="D227" s="204">
        <f t="shared" si="48"/>
        <v>17814.799524325615</v>
      </c>
      <c r="E227" s="205">
        <f t="shared" si="56"/>
        <v>9060.0708591210368</v>
      </c>
      <c r="F227" s="206">
        <f t="shared" si="49"/>
        <v>6182.6224794591517</v>
      </c>
      <c r="G227" s="206">
        <f t="shared" si="50"/>
        <v>4745.5270264968885</v>
      </c>
      <c r="H227" s="206">
        <f t="shared" si="51"/>
        <v>3884.5706801099595</v>
      </c>
      <c r="I227" s="206">
        <f t="shared" si="52"/>
        <v>3311.6816802337057</v>
      </c>
      <c r="J227" s="206">
        <f t="shared" si="53"/>
        <v>2903.4002870078866</v>
      </c>
      <c r="K227" s="206">
        <f t="shared" si="57"/>
        <v>2597.9962713877039</v>
      </c>
      <c r="L227" s="206">
        <f t="shared" si="54"/>
        <v>2361.1747458493783</v>
      </c>
      <c r="M227" s="207">
        <f t="shared" si="55"/>
        <v>2172.3584971146074</v>
      </c>
      <c r="N227" s="189"/>
      <c r="O227" s="190"/>
      <c r="P227" s="190"/>
      <c r="Q227" s="190"/>
      <c r="R227" s="191"/>
      <c r="S227" s="170"/>
    </row>
    <row r="228" spans="2:19" ht="15.75" hidden="1" x14ac:dyDescent="0.25">
      <c r="B228" s="168"/>
      <c r="C228" s="195">
        <v>208000</v>
      </c>
      <c r="D228" s="204">
        <f t="shared" si="48"/>
        <v>17900.861357776466</v>
      </c>
      <c r="E228" s="205">
        <f t="shared" si="56"/>
        <v>9103.8393173776622</v>
      </c>
      <c r="F228" s="206">
        <f t="shared" si="49"/>
        <v>6212.4902209058137</v>
      </c>
      <c r="G228" s="206">
        <f t="shared" si="50"/>
        <v>4768.4522778326218</v>
      </c>
      <c r="H228" s="206">
        <f t="shared" si="51"/>
        <v>3903.3367220428577</v>
      </c>
      <c r="I228" s="206">
        <f t="shared" si="52"/>
        <v>3327.6801424570567</v>
      </c>
      <c r="J228" s="206">
        <f t="shared" si="53"/>
        <v>2917.4263753509199</v>
      </c>
      <c r="K228" s="206">
        <f t="shared" si="57"/>
        <v>2610.5469780127651</v>
      </c>
      <c r="L228" s="206">
        <f t="shared" si="54"/>
        <v>2372.5813871336745</v>
      </c>
      <c r="M228" s="207">
        <f t="shared" si="55"/>
        <v>2182.8529826079143</v>
      </c>
      <c r="N228" s="189"/>
      <c r="O228" s="190"/>
      <c r="P228" s="190"/>
      <c r="Q228" s="190"/>
      <c r="R228" s="191"/>
      <c r="S228" s="170"/>
    </row>
    <row r="229" spans="2:19" ht="15.75" hidden="1" x14ac:dyDescent="0.25">
      <c r="B229" s="168"/>
      <c r="C229" s="195">
        <v>209000</v>
      </c>
      <c r="D229" s="204">
        <f t="shared" si="48"/>
        <v>17986.923191227314</v>
      </c>
      <c r="E229" s="205">
        <f t="shared" si="56"/>
        <v>9147.6077756342838</v>
      </c>
      <c r="F229" s="206">
        <f t="shared" si="49"/>
        <v>6242.3579623524765</v>
      </c>
      <c r="G229" s="206">
        <f t="shared" si="50"/>
        <v>4791.377529168356</v>
      </c>
      <c r="H229" s="206">
        <f t="shared" si="51"/>
        <v>3922.1027639757558</v>
      </c>
      <c r="I229" s="206">
        <f t="shared" si="52"/>
        <v>3343.6786046804082</v>
      </c>
      <c r="J229" s="206">
        <f t="shared" si="53"/>
        <v>2931.4524636939536</v>
      </c>
      <c r="K229" s="206">
        <f t="shared" si="57"/>
        <v>2623.0976846378267</v>
      </c>
      <c r="L229" s="206">
        <f t="shared" si="54"/>
        <v>2383.9880284179708</v>
      </c>
      <c r="M229" s="207">
        <f t="shared" si="55"/>
        <v>2193.3474681012217</v>
      </c>
      <c r="N229" s="189"/>
      <c r="O229" s="190"/>
      <c r="P229" s="190"/>
      <c r="Q229" s="190"/>
      <c r="R229" s="191"/>
      <c r="S229" s="170"/>
    </row>
    <row r="230" spans="2:19" ht="17.25" customHeight="1" x14ac:dyDescent="0.25">
      <c r="B230" s="168"/>
      <c r="C230" s="195">
        <v>210000</v>
      </c>
      <c r="D230" s="204">
        <f t="shared" si="48"/>
        <v>18072.985024678161</v>
      </c>
      <c r="E230" s="205">
        <f>IF(V19="P1",PMT($E$11,$E$6,C230*(-1)),0)</f>
        <v>9191.3762338909073</v>
      </c>
      <c r="F230" s="206">
        <f>IF(V19="P1",PMT($F$11,$F$6,C230*(-1)),0)</f>
        <v>6272.2257037991385</v>
      </c>
      <c r="G230" s="206">
        <f>IF(V19="P1",PMT($G$11,$G$6,C230*(-1)),0)</f>
        <v>4814.3027805040902</v>
      </c>
      <c r="H230" s="206">
        <f>IF(V19="P1",PMT($H$11,$H$6,C230*(-1)),0)</f>
        <v>3940.8688059086539</v>
      </c>
      <c r="I230" s="206">
        <f>IF(V19="P1",PMT($I$11,$I$6,C230*(-1)),0)</f>
        <v>3359.6770669037596</v>
      </c>
      <c r="J230" s="206">
        <f>IF(V19="P1",PMT($J$11,$J$6,C230*(-1)),0)</f>
        <v>2945.4785520369865</v>
      </c>
      <c r="K230" s="206">
        <f>IF(V19="P1",PMT($K$11,$K$6,C230*(-1)),0)</f>
        <v>2635.6483912628878</v>
      </c>
      <c r="L230" s="206">
        <f>IF(V19="P1",PMT($L$11,$L$6,C230*(-1)),0)</f>
        <v>2395.3946697022675</v>
      </c>
      <c r="M230" s="207">
        <f>IF(V19="P1",PMT($M$11,$M$6,C230*(-1)),)</f>
        <v>2203.8419535945291</v>
      </c>
      <c r="N230" s="192"/>
      <c r="O230" s="193"/>
      <c r="P230" s="193"/>
      <c r="Q230" s="193"/>
      <c r="R230" s="194"/>
      <c r="S230" s="170"/>
    </row>
    <row r="231" spans="2:19" ht="15.75" hidden="1" x14ac:dyDescent="0.25">
      <c r="B231" s="168"/>
      <c r="C231" s="195">
        <v>211000</v>
      </c>
      <c r="D231" s="204">
        <f t="shared" si="48"/>
        <v>18159.046858129008</v>
      </c>
      <c r="E231" s="205">
        <f>PMT($E$11,$E$6,C231*(-1))</f>
        <v>9235.1446921475308</v>
      </c>
      <c r="F231" s="206">
        <f t="shared" si="49"/>
        <v>6302.0934452458014</v>
      </c>
      <c r="G231" s="206">
        <f t="shared" si="50"/>
        <v>4837.2280318398234</v>
      </c>
      <c r="H231" s="206">
        <f t="shared" si="51"/>
        <v>3959.6348478415525</v>
      </c>
      <c r="I231" s="206">
        <f t="shared" si="52"/>
        <v>3375.6755291271102</v>
      </c>
      <c r="J231" s="206">
        <f t="shared" si="53"/>
        <v>2959.5046403800197</v>
      </c>
      <c r="K231" s="206">
        <f t="shared" si="57"/>
        <v>2648.1990978879494</v>
      </c>
      <c r="L231" s="206">
        <f t="shared" si="54"/>
        <v>2406.8013109865642</v>
      </c>
      <c r="M231" s="207">
        <f t="shared" si="55"/>
        <v>2214.3364390878364</v>
      </c>
      <c r="N231" s="189"/>
      <c r="O231" s="190"/>
      <c r="P231" s="190"/>
      <c r="Q231" s="190"/>
      <c r="R231" s="191"/>
      <c r="S231" s="170"/>
    </row>
    <row r="232" spans="2:19" ht="15.75" hidden="1" x14ac:dyDescent="0.25">
      <c r="B232" s="168"/>
      <c r="C232" s="195">
        <v>212000</v>
      </c>
      <c r="D232" s="204">
        <f t="shared" si="48"/>
        <v>18245.108691579855</v>
      </c>
      <c r="E232" s="205">
        <f t="shared" si="56"/>
        <v>9278.9131504041543</v>
      </c>
      <c r="F232" s="206">
        <f t="shared" si="49"/>
        <v>6331.9611866924633</v>
      </c>
      <c r="G232" s="206">
        <f t="shared" si="50"/>
        <v>4860.1532831755576</v>
      </c>
      <c r="H232" s="206">
        <f t="shared" si="51"/>
        <v>3978.4008897744507</v>
      </c>
      <c r="I232" s="206">
        <f t="shared" si="52"/>
        <v>3391.6739913504616</v>
      </c>
      <c r="J232" s="206">
        <f t="shared" si="53"/>
        <v>2973.5307287230535</v>
      </c>
      <c r="K232" s="206">
        <f t="shared" si="57"/>
        <v>2660.749804513011</v>
      </c>
      <c r="L232" s="206">
        <f t="shared" si="54"/>
        <v>2418.2079522708605</v>
      </c>
      <c r="M232" s="207">
        <f t="shared" si="55"/>
        <v>2224.8309245811433</v>
      </c>
      <c r="N232" s="189"/>
      <c r="O232" s="190"/>
      <c r="P232" s="190"/>
      <c r="Q232" s="190"/>
      <c r="R232" s="191"/>
      <c r="S232" s="170"/>
    </row>
    <row r="233" spans="2:19" ht="15.75" hidden="1" x14ac:dyDescent="0.25">
      <c r="B233" s="168"/>
      <c r="C233" s="195">
        <v>213000</v>
      </c>
      <c r="D233" s="204">
        <f t="shared" si="48"/>
        <v>18331.170525030706</v>
      </c>
      <c r="E233" s="205">
        <f t="shared" si="56"/>
        <v>9322.6816086607778</v>
      </c>
      <c r="F233" s="206">
        <f t="shared" si="49"/>
        <v>6361.8289281391271</v>
      </c>
      <c r="G233" s="206">
        <f t="shared" si="50"/>
        <v>4883.0785345112909</v>
      </c>
      <c r="H233" s="206">
        <f t="shared" si="51"/>
        <v>3997.1669317073492</v>
      </c>
      <c r="I233" s="206">
        <f t="shared" si="52"/>
        <v>3407.6724535738131</v>
      </c>
      <c r="J233" s="206">
        <f t="shared" si="53"/>
        <v>2987.5568170660863</v>
      </c>
      <c r="K233" s="206">
        <f t="shared" si="57"/>
        <v>2673.3005111380721</v>
      </c>
      <c r="L233" s="206">
        <f t="shared" si="54"/>
        <v>2429.6145935551572</v>
      </c>
      <c r="M233" s="207">
        <f t="shared" si="55"/>
        <v>2235.3254100744507</v>
      </c>
      <c r="N233" s="189"/>
      <c r="O233" s="190"/>
      <c r="P233" s="190"/>
      <c r="Q233" s="190"/>
      <c r="R233" s="191"/>
      <c r="S233" s="170"/>
    </row>
    <row r="234" spans="2:19" ht="15.75" hidden="1" x14ac:dyDescent="0.25">
      <c r="B234" s="168"/>
      <c r="C234" s="195">
        <v>214000</v>
      </c>
      <c r="D234" s="204">
        <f t="shared" si="48"/>
        <v>18417.232358481553</v>
      </c>
      <c r="E234" s="205">
        <f t="shared" si="56"/>
        <v>9366.4500669174013</v>
      </c>
      <c r="F234" s="206">
        <f t="shared" si="49"/>
        <v>6391.6966695857891</v>
      </c>
      <c r="G234" s="206">
        <f t="shared" si="50"/>
        <v>4906.003785847025</v>
      </c>
      <c r="H234" s="206">
        <f t="shared" si="51"/>
        <v>4015.9329736402474</v>
      </c>
      <c r="I234" s="206">
        <f t="shared" si="52"/>
        <v>3423.6709157971641</v>
      </c>
      <c r="J234" s="206">
        <f t="shared" si="53"/>
        <v>3001.5829054091196</v>
      </c>
      <c r="K234" s="206">
        <f t="shared" si="57"/>
        <v>2685.8512177631333</v>
      </c>
      <c r="L234" s="206">
        <f t="shared" si="54"/>
        <v>2441.0212348394534</v>
      </c>
      <c r="M234" s="207">
        <f t="shared" si="55"/>
        <v>2245.8198955677581</v>
      </c>
      <c r="N234" s="189"/>
      <c r="O234" s="190"/>
      <c r="P234" s="190"/>
      <c r="Q234" s="190"/>
      <c r="R234" s="191"/>
      <c r="S234" s="170"/>
    </row>
    <row r="235" spans="2:19" ht="15.75" hidden="1" x14ac:dyDescent="0.25">
      <c r="B235" s="168"/>
      <c r="C235" s="195">
        <v>215000</v>
      </c>
      <c r="D235" s="204">
        <f t="shared" si="48"/>
        <v>18503.294191932404</v>
      </c>
      <c r="E235" s="205">
        <f t="shared" si="56"/>
        <v>9410.2185251740248</v>
      </c>
      <c r="F235" s="206">
        <f t="shared" si="49"/>
        <v>6421.564411032452</v>
      </c>
      <c r="G235" s="206">
        <f t="shared" si="50"/>
        <v>4928.9290371827592</v>
      </c>
      <c r="H235" s="206">
        <f t="shared" si="51"/>
        <v>4034.699015573146</v>
      </c>
      <c r="I235" s="206">
        <f t="shared" si="52"/>
        <v>3439.6693780205155</v>
      </c>
      <c r="J235" s="206">
        <f t="shared" si="53"/>
        <v>3015.6089937521533</v>
      </c>
      <c r="K235" s="206">
        <f t="shared" si="57"/>
        <v>2698.4019243881949</v>
      </c>
      <c r="L235" s="206">
        <f t="shared" si="54"/>
        <v>2452.4278761237497</v>
      </c>
      <c r="M235" s="207">
        <f t="shared" si="55"/>
        <v>2256.3143810610654</v>
      </c>
      <c r="N235" s="192"/>
      <c r="O235" s="193"/>
      <c r="P235" s="193"/>
      <c r="Q235" s="193"/>
      <c r="R235" s="194"/>
      <c r="S235" s="170"/>
    </row>
    <row r="236" spans="2:19" ht="15.75" hidden="1" x14ac:dyDescent="0.25">
      <c r="B236" s="168"/>
      <c r="C236" s="195">
        <v>216000</v>
      </c>
      <c r="D236" s="204">
        <f t="shared" si="48"/>
        <v>18589.356025383251</v>
      </c>
      <c r="E236" s="205">
        <f t="shared" si="56"/>
        <v>9453.9869834306483</v>
      </c>
      <c r="F236" s="206">
        <f t="shared" si="49"/>
        <v>6451.4321524791139</v>
      </c>
      <c r="G236" s="206">
        <f t="shared" si="50"/>
        <v>4951.8542885184916</v>
      </c>
      <c r="H236" s="206">
        <f t="shared" si="51"/>
        <v>4053.4650575060441</v>
      </c>
      <c r="I236" s="206">
        <f t="shared" si="52"/>
        <v>3455.667840243867</v>
      </c>
      <c r="J236" s="206">
        <f t="shared" si="53"/>
        <v>3029.6350820951861</v>
      </c>
      <c r="K236" s="206">
        <f t="shared" si="57"/>
        <v>2710.9526310132565</v>
      </c>
      <c r="L236" s="206">
        <f t="shared" si="54"/>
        <v>2463.8345174080468</v>
      </c>
      <c r="M236" s="207">
        <f t="shared" si="55"/>
        <v>2266.8088665543723</v>
      </c>
      <c r="N236" s="189"/>
      <c r="O236" s="190"/>
      <c r="P236" s="190"/>
      <c r="Q236" s="190"/>
      <c r="R236" s="191"/>
      <c r="S236" s="170"/>
    </row>
    <row r="237" spans="2:19" ht="15.75" hidden="1" x14ac:dyDescent="0.25">
      <c r="B237" s="168"/>
      <c r="C237" s="195">
        <v>217000</v>
      </c>
      <c r="D237" s="204">
        <f t="shared" si="48"/>
        <v>18675.417858834102</v>
      </c>
      <c r="E237" s="205">
        <f t="shared" si="56"/>
        <v>9497.7554416872717</v>
      </c>
      <c r="F237" s="206">
        <f t="shared" si="49"/>
        <v>6481.2998939257768</v>
      </c>
      <c r="G237" s="206">
        <f t="shared" si="50"/>
        <v>4974.7795398542257</v>
      </c>
      <c r="H237" s="206">
        <f t="shared" si="51"/>
        <v>4072.2310994389427</v>
      </c>
      <c r="I237" s="206">
        <f t="shared" si="52"/>
        <v>3471.666302467218</v>
      </c>
      <c r="J237" s="206">
        <f t="shared" si="53"/>
        <v>3043.6611704382194</v>
      </c>
      <c r="K237" s="206">
        <f t="shared" si="57"/>
        <v>2723.5033376383176</v>
      </c>
      <c r="L237" s="206">
        <f t="shared" si="54"/>
        <v>2475.2411586923431</v>
      </c>
      <c r="M237" s="207">
        <f t="shared" si="55"/>
        <v>2277.3033520476797</v>
      </c>
      <c r="N237" s="189"/>
      <c r="O237" s="190"/>
      <c r="P237" s="190"/>
      <c r="Q237" s="190"/>
      <c r="R237" s="191"/>
      <c r="S237" s="170"/>
    </row>
    <row r="238" spans="2:19" ht="15.75" hidden="1" x14ac:dyDescent="0.25">
      <c r="B238" s="168"/>
      <c r="C238" s="195">
        <v>218000</v>
      </c>
      <c r="D238" s="204">
        <f t="shared" si="48"/>
        <v>18761.479692284949</v>
      </c>
      <c r="E238" s="205">
        <f t="shared" si="56"/>
        <v>9541.5238999438934</v>
      </c>
      <c r="F238" s="206">
        <f t="shared" si="49"/>
        <v>6511.1676353724397</v>
      </c>
      <c r="G238" s="206">
        <f t="shared" si="50"/>
        <v>4997.704791189959</v>
      </c>
      <c r="H238" s="206">
        <f t="shared" si="51"/>
        <v>4090.9971413718413</v>
      </c>
      <c r="I238" s="206">
        <f t="shared" si="52"/>
        <v>3487.6647646905694</v>
      </c>
      <c r="J238" s="206">
        <f t="shared" si="53"/>
        <v>3057.6872587812531</v>
      </c>
      <c r="K238" s="206">
        <f t="shared" si="57"/>
        <v>2736.0540442633787</v>
      </c>
      <c r="L238" s="206">
        <f t="shared" si="54"/>
        <v>2486.6477999766394</v>
      </c>
      <c r="M238" s="207">
        <f t="shared" si="55"/>
        <v>2287.7978375409871</v>
      </c>
      <c r="N238" s="189"/>
      <c r="O238" s="190"/>
      <c r="P238" s="190"/>
      <c r="Q238" s="190"/>
      <c r="R238" s="191"/>
      <c r="S238" s="170"/>
    </row>
    <row r="239" spans="2:19" ht="15.75" hidden="1" x14ac:dyDescent="0.25">
      <c r="B239" s="168"/>
      <c r="C239" s="195">
        <v>219000</v>
      </c>
      <c r="D239" s="204">
        <f t="shared" si="48"/>
        <v>18847.541525735796</v>
      </c>
      <c r="E239" s="205">
        <f t="shared" si="56"/>
        <v>9585.2923582005187</v>
      </c>
      <c r="F239" s="206">
        <f t="shared" si="49"/>
        <v>6541.0353768191026</v>
      </c>
      <c r="G239" s="206">
        <f t="shared" si="50"/>
        <v>5020.6300425256932</v>
      </c>
      <c r="H239" s="206">
        <f t="shared" si="51"/>
        <v>4109.7631833047399</v>
      </c>
      <c r="I239" s="206">
        <f t="shared" si="52"/>
        <v>3503.66322691392</v>
      </c>
      <c r="J239" s="206">
        <f t="shared" si="53"/>
        <v>3071.713347124286</v>
      </c>
      <c r="K239" s="206">
        <f t="shared" si="57"/>
        <v>2748.6047508884408</v>
      </c>
      <c r="L239" s="206">
        <f t="shared" si="54"/>
        <v>2498.0544412609361</v>
      </c>
      <c r="M239" s="207">
        <f t="shared" si="55"/>
        <v>2298.292323034294</v>
      </c>
      <c r="N239" s="189"/>
      <c r="O239" s="190"/>
      <c r="P239" s="190"/>
      <c r="Q239" s="190"/>
      <c r="R239" s="191"/>
      <c r="S239" s="170"/>
    </row>
    <row r="240" spans="2:19" ht="21" customHeight="1" x14ac:dyDescent="0.25">
      <c r="B240" s="168"/>
      <c r="C240" s="188">
        <v>220000</v>
      </c>
      <c r="D240" s="200">
        <f t="shared" si="48"/>
        <v>18933.603359186644</v>
      </c>
      <c r="E240" s="201">
        <f>IF(V19="P1",PMT($E$11,$E$6,C240*(-1)),0)</f>
        <v>9629.0608164571422</v>
      </c>
      <c r="F240" s="202">
        <f>IF(V19="P1",PMT($F$11,$F$6,C240*(-1)),0)</f>
        <v>6570.9031182657645</v>
      </c>
      <c r="G240" s="202">
        <f>IF(V19="P1",PMT($G$11,$G$6,C240*(-1)),0)</f>
        <v>5043.5552938614264</v>
      </c>
      <c r="H240" s="202">
        <f>IF(V19="P1",PMT($H$11,$H$6,C240*(-1)),0)</f>
        <v>4128.5292252376375</v>
      </c>
      <c r="I240" s="202">
        <f>IF(V19="P1",PMT($I$11,$I$6,C240*(-1)),0)</f>
        <v>3519.6616891372714</v>
      </c>
      <c r="J240" s="202">
        <f>IF(V19="P1",PMT($J$11,$J$6,C240*(-1)),0)</f>
        <v>3085.7394354673193</v>
      </c>
      <c r="K240" s="202">
        <f>IF(V19="P1",PMT($K$11,$K$6,C240*(-1)),0)</f>
        <v>2761.1554575135019</v>
      </c>
      <c r="L240" s="202">
        <f>IF(V19="P1",PMT($L$11,$L$6,C240*(-1)),0)</f>
        <v>2509.4610825452328</v>
      </c>
      <c r="M240" s="203">
        <f>IF(V19="P1",PMT($M$11,$M$6,C240*(-1)),0)</f>
        <v>2308.7868085276018</v>
      </c>
      <c r="N240" s="192"/>
      <c r="O240" s="193"/>
      <c r="P240" s="193"/>
      <c r="Q240" s="193"/>
      <c r="R240" s="194"/>
      <c r="S240" s="170"/>
    </row>
    <row r="241" spans="2:19" ht="15.75" hidden="1" x14ac:dyDescent="0.25">
      <c r="B241" s="168"/>
      <c r="C241" s="195">
        <v>221000</v>
      </c>
      <c r="D241" s="204">
        <f t="shared" si="48"/>
        <v>19019.665192637494</v>
      </c>
      <c r="E241" s="205">
        <f t="shared" si="56"/>
        <v>9672.8292747137639</v>
      </c>
      <c r="F241" s="206">
        <f t="shared" si="49"/>
        <v>6600.7708597124274</v>
      </c>
      <c r="G241" s="206">
        <f t="shared" si="50"/>
        <v>5066.4805451971606</v>
      </c>
      <c r="H241" s="206">
        <f t="shared" si="51"/>
        <v>4147.2952671705361</v>
      </c>
      <c r="I241" s="206">
        <f t="shared" si="52"/>
        <v>3535.6601513606229</v>
      </c>
      <c r="J241" s="206">
        <f t="shared" si="53"/>
        <v>3099.7655238103525</v>
      </c>
      <c r="K241" s="206">
        <f t="shared" si="57"/>
        <v>2773.7061641385631</v>
      </c>
      <c r="L241" s="206">
        <f t="shared" si="54"/>
        <v>2520.867723829529</v>
      </c>
      <c r="M241" s="207">
        <f t="shared" si="55"/>
        <v>2319.2812940209092</v>
      </c>
      <c r="N241" s="189"/>
      <c r="O241" s="190"/>
      <c r="P241" s="190"/>
      <c r="Q241" s="190"/>
      <c r="R241" s="191"/>
      <c r="S241" s="170"/>
    </row>
    <row r="242" spans="2:19" ht="15.75" hidden="1" x14ac:dyDescent="0.25">
      <c r="B242" s="168"/>
      <c r="C242" s="195">
        <v>222000</v>
      </c>
      <c r="D242" s="204">
        <f t="shared" si="48"/>
        <v>19105.727026088342</v>
      </c>
      <c r="E242" s="205">
        <f t="shared" si="56"/>
        <v>9716.5977329703874</v>
      </c>
      <c r="F242" s="206">
        <f t="shared" si="49"/>
        <v>6630.6386011590894</v>
      </c>
      <c r="G242" s="206">
        <f t="shared" si="50"/>
        <v>5089.4057965328948</v>
      </c>
      <c r="H242" s="206">
        <f t="shared" si="51"/>
        <v>4166.0613091034347</v>
      </c>
      <c r="I242" s="206">
        <f t="shared" si="52"/>
        <v>3551.6586135839739</v>
      </c>
      <c r="J242" s="206">
        <f t="shared" si="53"/>
        <v>3113.7916121533858</v>
      </c>
      <c r="K242" s="206">
        <f t="shared" si="57"/>
        <v>2786.2568707636242</v>
      </c>
      <c r="L242" s="206">
        <f t="shared" si="54"/>
        <v>2532.2743651138258</v>
      </c>
      <c r="M242" s="207">
        <f t="shared" si="55"/>
        <v>2329.7757795142165</v>
      </c>
      <c r="N242" s="189"/>
      <c r="O242" s="190"/>
      <c r="P242" s="190"/>
      <c r="Q242" s="190"/>
      <c r="R242" s="191"/>
      <c r="S242" s="170"/>
    </row>
    <row r="243" spans="2:19" ht="15.75" hidden="1" x14ac:dyDescent="0.25">
      <c r="B243" s="168"/>
      <c r="C243" s="195">
        <v>223000</v>
      </c>
      <c r="D243" s="204">
        <f t="shared" si="48"/>
        <v>19191.788859539189</v>
      </c>
      <c r="E243" s="205">
        <f t="shared" si="56"/>
        <v>9760.3661912270127</v>
      </c>
      <c r="F243" s="206">
        <f t="shared" si="49"/>
        <v>6660.5063426057523</v>
      </c>
      <c r="G243" s="206">
        <f t="shared" si="50"/>
        <v>5112.331047868628</v>
      </c>
      <c r="H243" s="206">
        <f t="shared" si="51"/>
        <v>4184.8273510363333</v>
      </c>
      <c r="I243" s="206">
        <f t="shared" si="52"/>
        <v>3567.6570758073253</v>
      </c>
      <c r="J243" s="206">
        <f t="shared" si="53"/>
        <v>3127.8177004964191</v>
      </c>
      <c r="K243" s="206">
        <f t="shared" si="57"/>
        <v>2798.8075773886858</v>
      </c>
      <c r="L243" s="206">
        <f t="shared" si="54"/>
        <v>2543.681006398122</v>
      </c>
      <c r="M243" s="207">
        <f t="shared" si="55"/>
        <v>2340.2702650075234</v>
      </c>
      <c r="N243" s="189"/>
      <c r="O243" s="190"/>
      <c r="P243" s="190"/>
      <c r="Q243" s="190"/>
      <c r="R243" s="191"/>
      <c r="S243" s="170"/>
    </row>
    <row r="244" spans="2:19" ht="15.75" hidden="1" x14ac:dyDescent="0.25">
      <c r="B244" s="168"/>
      <c r="C244" s="195">
        <v>224000</v>
      </c>
      <c r="D244" s="204">
        <f t="shared" si="48"/>
        <v>19277.85069299004</v>
      </c>
      <c r="E244" s="205">
        <f t="shared" si="56"/>
        <v>9804.1346494836343</v>
      </c>
      <c r="F244" s="206">
        <f t="shared" si="49"/>
        <v>6690.3740840524151</v>
      </c>
      <c r="G244" s="206">
        <f t="shared" si="50"/>
        <v>5135.2562992043622</v>
      </c>
      <c r="H244" s="206">
        <f t="shared" si="51"/>
        <v>4203.593392969231</v>
      </c>
      <c r="I244" s="206">
        <f t="shared" si="52"/>
        <v>3583.6555380306768</v>
      </c>
      <c r="J244" s="206">
        <f t="shared" si="53"/>
        <v>3141.8437888394524</v>
      </c>
      <c r="K244" s="206">
        <f t="shared" si="57"/>
        <v>2811.3582840137474</v>
      </c>
      <c r="L244" s="206">
        <f t="shared" si="54"/>
        <v>2555.0876476824187</v>
      </c>
      <c r="M244" s="207">
        <f t="shared" si="55"/>
        <v>2350.7647505008308</v>
      </c>
      <c r="N244" s="189"/>
      <c r="O244" s="190"/>
      <c r="P244" s="190"/>
      <c r="Q244" s="190"/>
      <c r="R244" s="191"/>
      <c r="S244" s="170"/>
    </row>
    <row r="245" spans="2:19" ht="15.75" hidden="1" x14ac:dyDescent="0.25">
      <c r="B245" s="168"/>
      <c r="C245" s="195">
        <v>225000</v>
      </c>
      <c r="D245" s="204">
        <f t="shared" si="48"/>
        <v>19363.912526440887</v>
      </c>
      <c r="E245" s="205">
        <f t="shared" si="56"/>
        <v>9847.9031077402578</v>
      </c>
      <c r="F245" s="206">
        <f t="shared" si="49"/>
        <v>6720.241825499078</v>
      </c>
      <c r="G245" s="206">
        <f t="shared" si="50"/>
        <v>5158.1815505400955</v>
      </c>
      <c r="H245" s="206">
        <f t="shared" si="51"/>
        <v>4222.3594349021296</v>
      </c>
      <c r="I245" s="206">
        <f t="shared" si="52"/>
        <v>3599.6540002540278</v>
      </c>
      <c r="J245" s="206">
        <f t="shared" si="53"/>
        <v>3155.8698771824857</v>
      </c>
      <c r="K245" s="206">
        <f t="shared" si="57"/>
        <v>2823.9089906388085</v>
      </c>
      <c r="L245" s="206">
        <f t="shared" si="54"/>
        <v>2566.4942889667154</v>
      </c>
      <c r="M245" s="207">
        <f t="shared" si="55"/>
        <v>2361.2592359941382</v>
      </c>
      <c r="N245" s="192"/>
      <c r="O245" s="193"/>
      <c r="P245" s="193"/>
      <c r="Q245" s="193"/>
      <c r="R245" s="194"/>
      <c r="S245" s="170"/>
    </row>
    <row r="246" spans="2:19" ht="15.75" hidden="1" x14ac:dyDescent="0.25">
      <c r="B246" s="168"/>
      <c r="C246" s="195">
        <v>226000</v>
      </c>
      <c r="D246" s="204">
        <f t="shared" si="48"/>
        <v>19449.974359891734</v>
      </c>
      <c r="E246" s="205">
        <f t="shared" si="56"/>
        <v>9891.6715659968813</v>
      </c>
      <c r="F246" s="206">
        <f t="shared" si="49"/>
        <v>6750.10956694574</v>
      </c>
      <c r="G246" s="206">
        <f t="shared" si="50"/>
        <v>5181.1068018758297</v>
      </c>
      <c r="H246" s="206">
        <f t="shared" si="51"/>
        <v>4241.1254768350282</v>
      </c>
      <c r="I246" s="206">
        <f t="shared" si="52"/>
        <v>3615.6524624773792</v>
      </c>
      <c r="J246" s="206">
        <f t="shared" si="53"/>
        <v>3169.8959655255189</v>
      </c>
      <c r="K246" s="206">
        <f t="shared" si="57"/>
        <v>2836.4596972638697</v>
      </c>
      <c r="L246" s="206">
        <f t="shared" si="54"/>
        <v>2577.9009302510117</v>
      </c>
      <c r="M246" s="207">
        <f t="shared" si="55"/>
        <v>2371.7537214874455</v>
      </c>
      <c r="N246" s="189"/>
      <c r="O246" s="190"/>
      <c r="P246" s="190"/>
      <c r="Q246" s="190"/>
      <c r="R246" s="191"/>
      <c r="S246" s="170"/>
    </row>
    <row r="247" spans="2:19" ht="15.75" hidden="1" x14ac:dyDescent="0.25">
      <c r="B247" s="168"/>
      <c r="C247" s="195">
        <v>227000</v>
      </c>
      <c r="D247" s="204">
        <f t="shared" si="48"/>
        <v>19536.036193342581</v>
      </c>
      <c r="E247" s="205">
        <f t="shared" si="56"/>
        <v>9935.4400242535048</v>
      </c>
      <c r="F247" s="206">
        <f t="shared" si="49"/>
        <v>6779.9773083924028</v>
      </c>
      <c r="G247" s="206">
        <f t="shared" si="50"/>
        <v>5204.0320532115638</v>
      </c>
      <c r="H247" s="206">
        <f t="shared" si="51"/>
        <v>4259.8915187679268</v>
      </c>
      <c r="I247" s="206">
        <f t="shared" si="52"/>
        <v>3631.6509247007302</v>
      </c>
      <c r="J247" s="206">
        <f t="shared" si="53"/>
        <v>3183.9220538685522</v>
      </c>
      <c r="K247" s="206">
        <f t="shared" si="57"/>
        <v>2849.0104038889313</v>
      </c>
      <c r="L247" s="206">
        <f t="shared" si="54"/>
        <v>2589.3075715353084</v>
      </c>
      <c r="M247" s="207">
        <f t="shared" si="55"/>
        <v>2382.2482069807525</v>
      </c>
      <c r="N247" s="189"/>
      <c r="O247" s="190"/>
      <c r="P247" s="190"/>
      <c r="Q247" s="190"/>
      <c r="R247" s="191"/>
      <c r="S247" s="170"/>
    </row>
    <row r="248" spans="2:19" ht="15.75" hidden="1" x14ac:dyDescent="0.25">
      <c r="B248" s="168"/>
      <c r="C248" s="195">
        <v>228000</v>
      </c>
      <c r="D248" s="204">
        <f t="shared" si="48"/>
        <v>19622.098026793432</v>
      </c>
      <c r="E248" s="205">
        <f t="shared" si="56"/>
        <v>9979.2084825101283</v>
      </c>
      <c r="F248" s="206">
        <f t="shared" si="49"/>
        <v>6809.8450498390648</v>
      </c>
      <c r="G248" s="206">
        <f t="shared" si="50"/>
        <v>5226.9573045472971</v>
      </c>
      <c r="H248" s="206">
        <f t="shared" si="51"/>
        <v>4278.6575607008244</v>
      </c>
      <c r="I248" s="206">
        <f t="shared" si="52"/>
        <v>3647.6493869240812</v>
      </c>
      <c r="J248" s="206">
        <f t="shared" si="53"/>
        <v>3197.9481422115855</v>
      </c>
      <c r="K248" s="206">
        <f t="shared" si="57"/>
        <v>2861.5611105139928</v>
      </c>
      <c r="L248" s="206">
        <f t="shared" si="54"/>
        <v>2600.7142128196047</v>
      </c>
      <c r="M248" s="207">
        <f t="shared" si="55"/>
        <v>2392.7426924740598</v>
      </c>
      <c r="N248" s="189"/>
      <c r="O248" s="190"/>
      <c r="P248" s="190"/>
      <c r="Q248" s="190"/>
      <c r="R248" s="191"/>
      <c r="S248" s="170"/>
    </row>
    <row r="249" spans="2:19" ht="15.75" hidden="1" x14ac:dyDescent="0.25">
      <c r="B249" s="168"/>
      <c r="C249" s="195">
        <v>229000</v>
      </c>
      <c r="D249" s="204">
        <f t="shared" si="48"/>
        <v>19708.159860244279</v>
      </c>
      <c r="E249" s="205">
        <f t="shared" si="56"/>
        <v>10022.976940766752</v>
      </c>
      <c r="F249" s="206">
        <f t="shared" si="49"/>
        <v>6839.7127912857286</v>
      </c>
      <c r="G249" s="206">
        <f t="shared" si="50"/>
        <v>5249.8825558830313</v>
      </c>
      <c r="H249" s="206">
        <f t="shared" si="51"/>
        <v>4297.423602633723</v>
      </c>
      <c r="I249" s="206">
        <f t="shared" si="52"/>
        <v>3663.6478491474327</v>
      </c>
      <c r="J249" s="206">
        <f t="shared" si="53"/>
        <v>3211.9742305546188</v>
      </c>
      <c r="K249" s="206">
        <f t="shared" si="57"/>
        <v>2874.111817139054</v>
      </c>
      <c r="L249" s="206">
        <f t="shared" si="54"/>
        <v>2612.1208541039009</v>
      </c>
      <c r="M249" s="207">
        <f t="shared" si="55"/>
        <v>2403.2371779673672</v>
      </c>
      <c r="N249" s="189"/>
      <c r="O249" s="190"/>
      <c r="P249" s="190"/>
      <c r="Q249" s="190"/>
      <c r="R249" s="191"/>
      <c r="S249" s="170"/>
    </row>
    <row r="250" spans="2:19" ht="18" customHeight="1" x14ac:dyDescent="0.25">
      <c r="B250" s="168"/>
      <c r="C250" s="195">
        <v>230000</v>
      </c>
      <c r="D250" s="204">
        <f t="shared" si="48"/>
        <v>19794.22169369513</v>
      </c>
      <c r="E250" s="205">
        <f>IF(V19="P1",PMT($E$11,$E$6,C250*(-1)),0)</f>
        <v>10066.745399023373</v>
      </c>
      <c r="F250" s="206">
        <f>IF(V19="P1",PMT($F$11,$F$6,C250*(-1)),0)</f>
        <v>6869.5805327323906</v>
      </c>
      <c r="G250" s="206">
        <f>IF(V19="P1",PMT($G$11,$G$6,C250*(-1)),0)</f>
        <v>5272.8078072187645</v>
      </c>
      <c r="H250" s="206">
        <f>IF(V19="P1",PMT($H$11,$H$6,C250*(-1)),0)</f>
        <v>4316.1896445666216</v>
      </c>
      <c r="I250" s="206">
        <f>IF(V19="P1",PMT($I$11,$I$6,C250*(-1)),0)</f>
        <v>3679.6463113707841</v>
      </c>
      <c r="J250" s="206">
        <f>IF(V19="P1",PMT($J$11,$J$6,C250*(-1)),0)</f>
        <v>3226.0003188976521</v>
      </c>
      <c r="K250" s="206">
        <f>IF(V19="P1",PMT($K$11,$K$6,C250*(-1)),0)</f>
        <v>2886.6625237641156</v>
      </c>
      <c r="L250" s="206">
        <f>IF(V19="P1",PMT($L$11,$L$6,C250*(-1)),0)</f>
        <v>2623.5274953881981</v>
      </c>
      <c r="M250" s="207">
        <f>IF(V19="P1",PMT($M$11,$M$6,C250*(-1)),0)</f>
        <v>2413.7316634606746</v>
      </c>
      <c r="N250" s="192"/>
      <c r="O250" s="193"/>
      <c r="P250" s="193"/>
      <c r="Q250" s="193"/>
      <c r="R250" s="194"/>
      <c r="S250" s="170"/>
    </row>
    <row r="251" spans="2:19" ht="15.75" hidden="1" x14ac:dyDescent="0.25">
      <c r="B251" s="168"/>
      <c r="C251" s="195">
        <v>231000</v>
      </c>
      <c r="D251" s="204">
        <f t="shared" si="48"/>
        <v>19880.283527145977</v>
      </c>
      <c r="E251" s="205">
        <f t="shared" si="56"/>
        <v>10110.513857279999</v>
      </c>
      <c r="F251" s="206">
        <f t="shared" si="49"/>
        <v>6899.4482741790534</v>
      </c>
      <c r="G251" s="206">
        <f t="shared" si="50"/>
        <v>5295.7330585544987</v>
      </c>
      <c r="H251" s="206">
        <f t="shared" si="51"/>
        <v>4334.9556864995193</v>
      </c>
      <c r="I251" s="206">
        <f t="shared" si="52"/>
        <v>3695.6447735941351</v>
      </c>
      <c r="J251" s="206">
        <f t="shared" si="53"/>
        <v>3240.0264072406853</v>
      </c>
      <c r="K251" s="206">
        <f t="shared" si="57"/>
        <v>2899.2132303891767</v>
      </c>
      <c r="L251" s="206">
        <f t="shared" si="54"/>
        <v>2634.9341366724943</v>
      </c>
      <c r="M251" s="207">
        <f t="shared" si="55"/>
        <v>2424.2261489539815</v>
      </c>
      <c r="N251" s="189"/>
      <c r="O251" s="190"/>
      <c r="P251" s="190"/>
      <c r="Q251" s="190"/>
      <c r="R251" s="191"/>
      <c r="S251" s="170"/>
    </row>
    <row r="252" spans="2:19" ht="15.75" hidden="1" x14ac:dyDescent="0.25">
      <c r="B252" s="168"/>
      <c r="C252" s="195">
        <v>232000</v>
      </c>
      <c r="D252" s="204">
        <f t="shared" si="48"/>
        <v>19966.345360596828</v>
      </c>
      <c r="E252" s="205">
        <f t="shared" si="56"/>
        <v>10154.282315536622</v>
      </c>
      <c r="F252" s="206">
        <f t="shared" si="49"/>
        <v>6929.3160156257154</v>
      </c>
      <c r="G252" s="206">
        <f t="shared" si="50"/>
        <v>5318.6583098902329</v>
      </c>
      <c r="H252" s="206">
        <f t="shared" si="51"/>
        <v>4353.7217284324179</v>
      </c>
      <c r="I252" s="206">
        <f t="shared" si="52"/>
        <v>3711.6432358174866</v>
      </c>
      <c r="J252" s="206">
        <f t="shared" si="53"/>
        <v>3254.0524955837186</v>
      </c>
      <c r="K252" s="206">
        <f t="shared" si="57"/>
        <v>2911.7639370142379</v>
      </c>
      <c r="L252" s="206">
        <f t="shared" si="54"/>
        <v>2646.3407779567906</v>
      </c>
      <c r="M252" s="207">
        <f t="shared" si="55"/>
        <v>2434.7206344472893</v>
      </c>
      <c r="N252" s="189"/>
      <c r="O252" s="190"/>
      <c r="P252" s="190"/>
      <c r="Q252" s="190"/>
      <c r="R252" s="191"/>
      <c r="S252" s="170"/>
    </row>
    <row r="253" spans="2:19" ht="15.75" hidden="1" x14ac:dyDescent="0.25">
      <c r="B253" s="168"/>
      <c r="C253" s="195">
        <v>233000</v>
      </c>
      <c r="D253" s="204">
        <f t="shared" si="48"/>
        <v>20052.407194047675</v>
      </c>
      <c r="E253" s="205">
        <f t="shared" si="56"/>
        <v>10198.050773793244</v>
      </c>
      <c r="F253" s="206">
        <f t="shared" si="49"/>
        <v>6959.1837570723783</v>
      </c>
      <c r="G253" s="206">
        <f t="shared" si="50"/>
        <v>5341.5835612259662</v>
      </c>
      <c r="H253" s="206">
        <f t="shared" si="51"/>
        <v>4372.4877703653156</v>
      </c>
      <c r="I253" s="206">
        <f t="shared" si="52"/>
        <v>3727.6416980408376</v>
      </c>
      <c r="J253" s="206">
        <f t="shared" si="53"/>
        <v>3268.0785839267519</v>
      </c>
      <c r="K253" s="206">
        <f t="shared" si="57"/>
        <v>2924.3146436392994</v>
      </c>
      <c r="L253" s="206">
        <f t="shared" si="54"/>
        <v>2657.7474192410873</v>
      </c>
      <c r="M253" s="207">
        <f t="shared" si="55"/>
        <v>2445.2151199405967</v>
      </c>
      <c r="N253" s="189"/>
      <c r="O253" s="190"/>
      <c r="P253" s="190"/>
      <c r="Q253" s="190"/>
      <c r="R253" s="191"/>
      <c r="S253" s="170"/>
    </row>
    <row r="254" spans="2:19" ht="15.75" hidden="1" x14ac:dyDescent="0.25">
      <c r="B254" s="168"/>
      <c r="C254" s="195">
        <v>234000</v>
      </c>
      <c r="D254" s="204">
        <f t="shared" si="48"/>
        <v>20138.469027498522</v>
      </c>
      <c r="E254" s="205">
        <f t="shared" si="56"/>
        <v>10241.819232049869</v>
      </c>
      <c r="F254" s="206">
        <f t="shared" si="49"/>
        <v>6989.0514985190403</v>
      </c>
      <c r="G254" s="206">
        <f t="shared" si="50"/>
        <v>5364.5088125617003</v>
      </c>
      <c r="H254" s="206">
        <f t="shared" si="51"/>
        <v>4391.2538122982151</v>
      </c>
      <c r="I254" s="206">
        <f t="shared" si="52"/>
        <v>3743.640160264189</v>
      </c>
      <c r="J254" s="206">
        <f t="shared" si="53"/>
        <v>3282.1046722697852</v>
      </c>
      <c r="K254" s="206">
        <f t="shared" si="57"/>
        <v>2936.865350264361</v>
      </c>
      <c r="L254" s="206">
        <f t="shared" si="54"/>
        <v>2669.154060525384</v>
      </c>
      <c r="M254" s="207">
        <f t="shared" si="55"/>
        <v>2455.7096054339036</v>
      </c>
      <c r="N254" s="189"/>
      <c r="O254" s="190"/>
      <c r="P254" s="190"/>
      <c r="Q254" s="190"/>
      <c r="R254" s="191"/>
      <c r="S254" s="170"/>
    </row>
    <row r="255" spans="2:19" ht="15.75" hidden="1" x14ac:dyDescent="0.25">
      <c r="B255" s="168"/>
      <c r="C255" s="195">
        <v>235000</v>
      </c>
      <c r="D255" s="204">
        <f t="shared" si="48"/>
        <v>20224.53086094937</v>
      </c>
      <c r="E255" s="205">
        <f t="shared" si="56"/>
        <v>10285.587690306493</v>
      </c>
      <c r="F255" s="206">
        <f t="shared" si="49"/>
        <v>7018.919239965704</v>
      </c>
      <c r="G255" s="206">
        <f t="shared" si="50"/>
        <v>5387.4340638974336</v>
      </c>
      <c r="H255" s="206">
        <f t="shared" si="51"/>
        <v>4410.0198542311127</v>
      </c>
      <c r="I255" s="206">
        <f t="shared" si="52"/>
        <v>3759.6386224875405</v>
      </c>
      <c r="J255" s="206">
        <f t="shared" si="53"/>
        <v>3296.1307606128184</v>
      </c>
      <c r="K255" s="206">
        <f t="shared" si="57"/>
        <v>2949.4160568894222</v>
      </c>
      <c r="L255" s="206">
        <f t="shared" si="54"/>
        <v>2680.5607018096803</v>
      </c>
      <c r="M255" s="207">
        <f t="shared" si="55"/>
        <v>2466.2040909272109</v>
      </c>
      <c r="N255" s="192"/>
      <c r="O255" s="193"/>
      <c r="P255" s="193"/>
      <c r="Q255" s="193"/>
      <c r="R255" s="194"/>
      <c r="S255" s="170"/>
    </row>
    <row r="256" spans="2:19" ht="15.75" hidden="1" x14ac:dyDescent="0.25">
      <c r="B256" s="168"/>
      <c r="C256" s="195">
        <v>236000</v>
      </c>
      <c r="D256" s="204">
        <f t="shared" si="48"/>
        <v>20310.592694400217</v>
      </c>
      <c r="E256" s="205">
        <f t="shared" si="56"/>
        <v>10329.356148563114</v>
      </c>
      <c r="F256" s="206">
        <f t="shared" si="49"/>
        <v>7048.786981412366</v>
      </c>
      <c r="G256" s="206">
        <f t="shared" si="50"/>
        <v>5410.3593152331669</v>
      </c>
      <c r="H256" s="206">
        <f t="shared" si="51"/>
        <v>4428.7858961640113</v>
      </c>
      <c r="I256" s="206">
        <f t="shared" si="52"/>
        <v>3775.637084710891</v>
      </c>
      <c r="J256" s="206">
        <f t="shared" si="53"/>
        <v>3310.1568489558517</v>
      </c>
      <c r="K256" s="206">
        <f t="shared" si="57"/>
        <v>2961.9667635144833</v>
      </c>
      <c r="L256" s="206">
        <f t="shared" si="54"/>
        <v>2691.967343093977</v>
      </c>
      <c r="M256" s="207">
        <f t="shared" si="55"/>
        <v>2476.6985764205183</v>
      </c>
      <c r="N256" s="189"/>
      <c r="O256" s="190"/>
      <c r="P256" s="190"/>
      <c r="Q256" s="190"/>
      <c r="R256" s="191"/>
      <c r="S256" s="170"/>
    </row>
    <row r="257" spans="2:19" ht="15.75" hidden="1" x14ac:dyDescent="0.25">
      <c r="B257" s="168"/>
      <c r="C257" s="195">
        <v>237000</v>
      </c>
      <c r="D257" s="204">
        <f t="shared" si="48"/>
        <v>20396.654527851068</v>
      </c>
      <c r="E257" s="205">
        <f t="shared" si="56"/>
        <v>10373.124606819738</v>
      </c>
      <c r="F257" s="206">
        <f t="shared" si="49"/>
        <v>7078.654722859028</v>
      </c>
      <c r="G257" s="206">
        <f t="shared" si="50"/>
        <v>5433.284566568901</v>
      </c>
      <c r="H257" s="206">
        <f t="shared" si="51"/>
        <v>4447.5519380969099</v>
      </c>
      <c r="I257" s="206">
        <f t="shared" si="52"/>
        <v>3791.6355469342425</v>
      </c>
      <c r="J257" s="206">
        <f t="shared" si="53"/>
        <v>3324.1829372988846</v>
      </c>
      <c r="K257" s="206">
        <f t="shared" si="57"/>
        <v>2974.5174701395454</v>
      </c>
      <c r="L257" s="206">
        <f t="shared" si="54"/>
        <v>2703.3739843782732</v>
      </c>
      <c r="M257" s="207">
        <f t="shared" si="55"/>
        <v>2487.1930619138257</v>
      </c>
      <c r="N257" s="189"/>
      <c r="O257" s="190"/>
      <c r="P257" s="190"/>
      <c r="Q257" s="190"/>
      <c r="R257" s="191"/>
      <c r="S257" s="170"/>
    </row>
    <row r="258" spans="2:19" ht="15.75" hidden="1" x14ac:dyDescent="0.25">
      <c r="B258" s="168"/>
      <c r="C258" s="195">
        <v>238000</v>
      </c>
      <c r="D258" s="204">
        <f t="shared" si="48"/>
        <v>20482.716361301915</v>
      </c>
      <c r="E258" s="205">
        <f t="shared" si="56"/>
        <v>10416.893065076363</v>
      </c>
      <c r="F258" s="206">
        <f t="shared" si="49"/>
        <v>7108.5224643056908</v>
      </c>
      <c r="G258" s="206">
        <f t="shared" si="50"/>
        <v>5456.2098179046343</v>
      </c>
      <c r="H258" s="206">
        <f t="shared" si="51"/>
        <v>4466.3179800298085</v>
      </c>
      <c r="I258" s="206">
        <f t="shared" si="52"/>
        <v>3807.6340091575939</v>
      </c>
      <c r="J258" s="206">
        <f t="shared" si="53"/>
        <v>3338.2090256419183</v>
      </c>
      <c r="K258" s="206">
        <f t="shared" si="57"/>
        <v>2987.0681767646065</v>
      </c>
      <c r="L258" s="206">
        <f t="shared" si="54"/>
        <v>2714.7806256625695</v>
      </c>
      <c r="M258" s="207">
        <f t="shared" si="55"/>
        <v>2497.6875474071326</v>
      </c>
      <c r="N258" s="189"/>
      <c r="O258" s="190"/>
      <c r="P258" s="190"/>
      <c r="Q258" s="190"/>
      <c r="R258" s="191"/>
      <c r="S258" s="170"/>
    </row>
    <row r="259" spans="2:19" ht="15.75" hidden="1" x14ac:dyDescent="0.25">
      <c r="B259" s="168"/>
      <c r="C259" s="195">
        <v>239000</v>
      </c>
      <c r="D259" s="204">
        <f t="shared" si="48"/>
        <v>20568.778194752766</v>
      </c>
      <c r="E259" s="205">
        <f t="shared" si="56"/>
        <v>10460.661523332985</v>
      </c>
      <c r="F259" s="206">
        <f t="shared" si="49"/>
        <v>7138.3902057523528</v>
      </c>
      <c r="G259" s="206">
        <f t="shared" si="50"/>
        <v>5479.1350692403685</v>
      </c>
      <c r="H259" s="206">
        <f t="shared" si="51"/>
        <v>4485.0840219627062</v>
      </c>
      <c r="I259" s="206">
        <f t="shared" si="52"/>
        <v>3823.6324713809449</v>
      </c>
      <c r="J259" s="206">
        <f t="shared" si="53"/>
        <v>3352.2351139849516</v>
      </c>
      <c r="K259" s="206">
        <f t="shared" si="57"/>
        <v>2999.6188833896676</v>
      </c>
      <c r="L259" s="206">
        <f t="shared" si="54"/>
        <v>2726.1872669468667</v>
      </c>
      <c r="M259" s="207">
        <f t="shared" si="55"/>
        <v>2508.1820329004399</v>
      </c>
      <c r="N259" s="189"/>
      <c r="O259" s="190"/>
      <c r="P259" s="190"/>
      <c r="Q259" s="190"/>
      <c r="R259" s="191"/>
      <c r="S259" s="170"/>
    </row>
    <row r="260" spans="2:19" ht="15.75" x14ac:dyDescent="0.25">
      <c r="B260" s="168"/>
      <c r="C260" s="188">
        <v>240000</v>
      </c>
      <c r="D260" s="200">
        <f t="shared" si="48"/>
        <v>20654.840028203613</v>
      </c>
      <c r="E260" s="201">
        <f>IF(V19="P1",PMT($E$11,$E$6,C260*(-1)),0)</f>
        <v>10504.429981589608</v>
      </c>
      <c r="F260" s="202">
        <f>IF(V19="P1",PMT($F$11,$F$6,C260*(-1)),0)</f>
        <v>7168.2579471990157</v>
      </c>
      <c r="G260" s="202">
        <f>IF(V19="P1",PMT($G$11,$G$6,C260*(-1)),0)</f>
        <v>5502.0603205761017</v>
      </c>
      <c r="H260" s="202">
        <f>IF(V19="P1",PMT($H$11,$H$6,C260*(-1)),0)</f>
        <v>4503.8500638956048</v>
      </c>
      <c r="I260" s="202">
        <f>IF(V19="P1",PMT($I$11,$I$6,C260*(-1)),0)</f>
        <v>3839.6309336042964</v>
      </c>
      <c r="J260" s="202">
        <f>IF(V19="P1",PMT($J$11,$J$6,C260*(-1)),0)</f>
        <v>3366.2612023279844</v>
      </c>
      <c r="K260" s="202">
        <f>IF(V19="P1",PMT($K$11,$K$6,C260*(-1)),0)</f>
        <v>3012.1695900147288</v>
      </c>
      <c r="L260" s="202">
        <f>IF(V19="P1",PMT($L$11,$L$6,C260*(-1)),0)</f>
        <v>2737.5939082311629</v>
      </c>
      <c r="M260" s="203">
        <f>IF(V19="P1",PMT($M$11,$M$6,C260*(-1)),0)</f>
        <v>2518.6765183937473</v>
      </c>
      <c r="N260" s="192"/>
      <c r="O260" s="193"/>
      <c r="P260" s="193"/>
      <c r="Q260" s="193"/>
      <c r="R260" s="194"/>
      <c r="S260" s="170"/>
    </row>
    <row r="261" spans="2:19" ht="15.75" hidden="1" x14ac:dyDescent="0.25">
      <c r="B261" s="168"/>
      <c r="C261" s="195">
        <v>241000</v>
      </c>
      <c r="D261" s="204">
        <f t="shared" si="48"/>
        <v>20740.90186165446</v>
      </c>
      <c r="E261" s="205">
        <f t="shared" si="56"/>
        <v>10548.198439846232</v>
      </c>
      <c r="F261" s="206">
        <f t="shared" si="49"/>
        <v>7198.1256886456786</v>
      </c>
      <c r="G261" s="206">
        <f t="shared" si="50"/>
        <v>5524.9855719118359</v>
      </c>
      <c r="H261" s="206">
        <f t="shared" si="51"/>
        <v>4522.6161058285034</v>
      </c>
      <c r="I261" s="206">
        <f t="shared" si="52"/>
        <v>3855.6293958276478</v>
      </c>
      <c r="J261" s="206">
        <f t="shared" si="53"/>
        <v>3380.2872906710181</v>
      </c>
      <c r="K261" s="206">
        <f t="shared" si="57"/>
        <v>3024.7202966397908</v>
      </c>
      <c r="L261" s="206">
        <f t="shared" si="54"/>
        <v>2749.0005495154592</v>
      </c>
      <c r="M261" s="207">
        <f t="shared" si="55"/>
        <v>2529.1710038870547</v>
      </c>
      <c r="N261" s="189"/>
      <c r="O261" s="190"/>
      <c r="P261" s="190"/>
      <c r="Q261" s="190"/>
      <c r="R261" s="191"/>
      <c r="S261" s="170"/>
    </row>
    <row r="262" spans="2:19" ht="15.75" hidden="1" x14ac:dyDescent="0.25">
      <c r="B262" s="168"/>
      <c r="C262" s="195">
        <v>242000</v>
      </c>
      <c r="D262" s="204">
        <f t="shared" si="48"/>
        <v>20826.963695105307</v>
      </c>
      <c r="E262" s="205">
        <f t="shared" si="56"/>
        <v>10591.966898102855</v>
      </c>
      <c r="F262" s="206">
        <f t="shared" si="49"/>
        <v>7227.9934300923414</v>
      </c>
      <c r="G262" s="206">
        <f t="shared" si="50"/>
        <v>5547.9108232475701</v>
      </c>
      <c r="H262" s="206">
        <f t="shared" si="51"/>
        <v>4541.3821477614019</v>
      </c>
      <c r="I262" s="206">
        <f t="shared" si="52"/>
        <v>3871.6278580509988</v>
      </c>
      <c r="J262" s="206">
        <f t="shared" si="53"/>
        <v>3394.3133790140514</v>
      </c>
      <c r="K262" s="206">
        <f t="shared" si="57"/>
        <v>3037.271003264852</v>
      </c>
      <c r="L262" s="206">
        <f t="shared" si="54"/>
        <v>2760.4071907997559</v>
      </c>
      <c r="M262" s="207">
        <f t="shared" si="55"/>
        <v>2539.6654893803616</v>
      </c>
      <c r="N262" s="189"/>
      <c r="O262" s="190"/>
      <c r="P262" s="190"/>
      <c r="Q262" s="190"/>
      <c r="R262" s="191"/>
      <c r="S262" s="170"/>
    </row>
    <row r="263" spans="2:19" ht="15.75" hidden="1" x14ac:dyDescent="0.25">
      <c r="B263" s="168"/>
      <c r="C263" s="195">
        <v>243000</v>
      </c>
      <c r="D263" s="204">
        <f t="shared" si="48"/>
        <v>20913.025528556158</v>
      </c>
      <c r="E263" s="205">
        <f t="shared" si="56"/>
        <v>10635.735356359479</v>
      </c>
      <c r="F263" s="206">
        <f t="shared" si="49"/>
        <v>7257.8611715390034</v>
      </c>
      <c r="G263" s="206">
        <f t="shared" si="50"/>
        <v>5570.8360745833033</v>
      </c>
      <c r="H263" s="206">
        <f t="shared" si="51"/>
        <v>4560.1481896942996</v>
      </c>
      <c r="I263" s="206">
        <f t="shared" si="52"/>
        <v>3887.6263202743503</v>
      </c>
      <c r="J263" s="206">
        <f t="shared" si="53"/>
        <v>3408.3394673570842</v>
      </c>
      <c r="K263" s="206">
        <f t="shared" si="57"/>
        <v>3049.8217098899131</v>
      </c>
      <c r="L263" s="206">
        <f t="shared" si="54"/>
        <v>2771.8138320840521</v>
      </c>
      <c r="M263" s="207">
        <f t="shared" si="55"/>
        <v>2550.1599748736689</v>
      </c>
      <c r="N263" s="189"/>
      <c r="O263" s="190"/>
      <c r="P263" s="190"/>
      <c r="Q263" s="190"/>
      <c r="R263" s="191"/>
      <c r="S263" s="170"/>
    </row>
    <row r="264" spans="2:19" ht="15.75" hidden="1" x14ac:dyDescent="0.25">
      <c r="B264" s="168"/>
      <c r="C264" s="195">
        <v>244000</v>
      </c>
      <c r="D264" s="204">
        <f t="shared" si="48"/>
        <v>20999.087362007005</v>
      </c>
      <c r="E264" s="205">
        <f t="shared" si="56"/>
        <v>10679.503814616102</v>
      </c>
      <c r="F264" s="206">
        <f t="shared" si="49"/>
        <v>7287.7289129856663</v>
      </c>
      <c r="G264" s="206">
        <f t="shared" si="50"/>
        <v>5593.7613259190375</v>
      </c>
      <c r="H264" s="206">
        <f t="shared" si="51"/>
        <v>4578.9142316271991</v>
      </c>
      <c r="I264" s="206">
        <f t="shared" si="52"/>
        <v>3903.6247824977013</v>
      </c>
      <c r="J264" s="206">
        <f t="shared" si="53"/>
        <v>3422.365555700118</v>
      </c>
      <c r="K264" s="206">
        <f t="shared" si="57"/>
        <v>3062.3724165149747</v>
      </c>
      <c r="L264" s="206">
        <f t="shared" si="54"/>
        <v>2783.2204733683488</v>
      </c>
      <c r="M264" s="207">
        <f t="shared" si="55"/>
        <v>2560.6544603669763</v>
      </c>
      <c r="N264" s="189"/>
      <c r="O264" s="190"/>
      <c r="P264" s="190"/>
      <c r="Q264" s="190"/>
      <c r="R264" s="191"/>
      <c r="S264" s="170"/>
    </row>
    <row r="265" spans="2:19" ht="15.75" hidden="1" x14ac:dyDescent="0.25">
      <c r="B265" s="168"/>
      <c r="C265" s="195">
        <v>245000</v>
      </c>
      <c r="D265" s="204">
        <f t="shared" si="48"/>
        <v>21085.149195457852</v>
      </c>
      <c r="E265" s="205">
        <f t="shared" si="56"/>
        <v>10723.272272872724</v>
      </c>
      <c r="F265" s="206">
        <f t="shared" si="49"/>
        <v>7317.5966544323283</v>
      </c>
      <c r="G265" s="206">
        <f t="shared" si="50"/>
        <v>5616.6865772547708</v>
      </c>
      <c r="H265" s="206">
        <f t="shared" si="51"/>
        <v>4597.6802735600968</v>
      </c>
      <c r="I265" s="206">
        <f t="shared" si="52"/>
        <v>3919.6232447210523</v>
      </c>
      <c r="J265" s="206">
        <f t="shared" si="53"/>
        <v>3436.3916440431512</v>
      </c>
      <c r="K265" s="206">
        <f t="shared" si="57"/>
        <v>3074.9231231400358</v>
      </c>
      <c r="L265" s="206">
        <f t="shared" si="54"/>
        <v>2794.6271146526456</v>
      </c>
      <c r="M265" s="207">
        <f t="shared" si="55"/>
        <v>2571.1489458602841</v>
      </c>
      <c r="N265" s="192"/>
      <c r="O265" s="193"/>
      <c r="P265" s="193"/>
      <c r="Q265" s="193"/>
      <c r="R265" s="194"/>
      <c r="S265" s="170"/>
    </row>
    <row r="266" spans="2:19" ht="15.75" hidden="1" x14ac:dyDescent="0.25">
      <c r="B266" s="168"/>
      <c r="C266" s="195">
        <v>246000</v>
      </c>
      <c r="D266" s="204">
        <f t="shared" si="48"/>
        <v>21171.211028908703</v>
      </c>
      <c r="E266" s="205">
        <f t="shared" si="56"/>
        <v>10767.040731129349</v>
      </c>
      <c r="F266" s="206">
        <f t="shared" si="49"/>
        <v>7347.464395878992</v>
      </c>
      <c r="G266" s="206">
        <f t="shared" si="50"/>
        <v>5639.611828590505</v>
      </c>
      <c r="H266" s="206">
        <f t="shared" si="51"/>
        <v>4616.4463154929945</v>
      </c>
      <c r="I266" s="206">
        <f t="shared" si="52"/>
        <v>3935.6217069444037</v>
      </c>
      <c r="J266" s="206">
        <f t="shared" si="53"/>
        <v>3450.4177323861841</v>
      </c>
      <c r="K266" s="206">
        <f t="shared" si="57"/>
        <v>3087.4738297650974</v>
      </c>
      <c r="L266" s="206">
        <f t="shared" si="54"/>
        <v>2806.0337559369418</v>
      </c>
      <c r="M266" s="207">
        <f t="shared" si="55"/>
        <v>2581.643431353591</v>
      </c>
      <c r="N266" s="189"/>
      <c r="O266" s="190"/>
      <c r="P266" s="190"/>
      <c r="Q266" s="190"/>
      <c r="R266" s="191"/>
      <c r="S266" s="170"/>
    </row>
    <row r="267" spans="2:19" ht="15.75" hidden="1" x14ac:dyDescent="0.25">
      <c r="B267" s="168"/>
      <c r="C267" s="195">
        <v>247000</v>
      </c>
      <c r="D267" s="204">
        <f t="shared" si="48"/>
        <v>21257.272862359554</v>
      </c>
      <c r="E267" s="205">
        <f t="shared" si="56"/>
        <v>10810.809189385973</v>
      </c>
      <c r="F267" s="206">
        <f t="shared" si="49"/>
        <v>7377.332137325654</v>
      </c>
      <c r="G267" s="206">
        <f t="shared" si="50"/>
        <v>5662.5370799262382</v>
      </c>
      <c r="H267" s="206">
        <f t="shared" si="51"/>
        <v>4635.2123574258931</v>
      </c>
      <c r="I267" s="206">
        <f t="shared" si="52"/>
        <v>3951.6201691677547</v>
      </c>
      <c r="J267" s="206">
        <f t="shared" si="53"/>
        <v>3464.4438207292178</v>
      </c>
      <c r="K267" s="206">
        <f t="shared" si="57"/>
        <v>3100.0245363901586</v>
      </c>
      <c r="L267" s="206">
        <f t="shared" si="54"/>
        <v>2817.4403972212381</v>
      </c>
      <c r="M267" s="207">
        <f t="shared" si="55"/>
        <v>2592.1379168468984</v>
      </c>
      <c r="N267" s="189"/>
      <c r="O267" s="190"/>
      <c r="P267" s="190"/>
      <c r="Q267" s="190"/>
      <c r="R267" s="191"/>
      <c r="S267" s="170"/>
    </row>
    <row r="268" spans="2:19" ht="15.75" hidden="1" x14ac:dyDescent="0.25">
      <c r="B268" s="168"/>
      <c r="C268" s="195">
        <v>248000</v>
      </c>
      <c r="D268" s="204">
        <f t="shared" si="48"/>
        <v>21343.334695810398</v>
      </c>
      <c r="E268" s="205">
        <f t="shared" si="56"/>
        <v>10854.577647642594</v>
      </c>
      <c r="F268" s="206">
        <f t="shared" si="49"/>
        <v>7407.1998787723169</v>
      </c>
      <c r="G268" s="206">
        <f t="shared" si="50"/>
        <v>5685.4623312619724</v>
      </c>
      <c r="H268" s="206">
        <f t="shared" si="51"/>
        <v>4653.9783993587916</v>
      </c>
      <c r="I268" s="206">
        <f t="shared" si="52"/>
        <v>3967.6186313911062</v>
      </c>
      <c r="J268" s="206">
        <f t="shared" si="53"/>
        <v>3478.4699090722511</v>
      </c>
      <c r="K268" s="206">
        <f t="shared" si="57"/>
        <v>3112.5752430152202</v>
      </c>
      <c r="L268" s="206">
        <f t="shared" si="54"/>
        <v>2828.8470385055352</v>
      </c>
      <c r="M268" s="207">
        <f t="shared" si="55"/>
        <v>2602.6324023402058</v>
      </c>
      <c r="N268" s="189"/>
      <c r="O268" s="190"/>
      <c r="P268" s="190"/>
      <c r="Q268" s="190"/>
      <c r="R268" s="191"/>
      <c r="S268" s="170"/>
    </row>
    <row r="269" spans="2:19" ht="15.75" hidden="1" x14ac:dyDescent="0.25">
      <c r="B269" s="168"/>
      <c r="C269" s="195">
        <v>249000</v>
      </c>
      <c r="D269" s="204">
        <f t="shared" si="48"/>
        <v>21429.396529261248</v>
      </c>
      <c r="E269" s="205">
        <f t="shared" si="56"/>
        <v>10898.346105899218</v>
      </c>
      <c r="F269" s="206">
        <f t="shared" si="49"/>
        <v>7437.0676202189788</v>
      </c>
      <c r="G269" s="206">
        <f t="shared" si="50"/>
        <v>5708.3875825977066</v>
      </c>
      <c r="H269" s="206">
        <f t="shared" si="51"/>
        <v>4672.7444412916902</v>
      </c>
      <c r="I269" s="206">
        <f t="shared" si="52"/>
        <v>3983.6170936144576</v>
      </c>
      <c r="J269" s="206">
        <f t="shared" si="53"/>
        <v>3492.4959974152839</v>
      </c>
      <c r="K269" s="206">
        <f t="shared" si="57"/>
        <v>3125.1259496402813</v>
      </c>
      <c r="L269" s="206">
        <f t="shared" si="54"/>
        <v>2840.2536797898315</v>
      </c>
      <c r="M269" s="207">
        <f t="shared" si="55"/>
        <v>2613.1268878335127</v>
      </c>
      <c r="N269" s="189"/>
      <c r="O269" s="190"/>
      <c r="P269" s="190"/>
      <c r="Q269" s="190"/>
      <c r="R269" s="191"/>
      <c r="S269" s="170"/>
    </row>
    <row r="270" spans="2:19" ht="21.75" customHeight="1" thickBot="1" x14ac:dyDescent="0.3">
      <c r="B270" s="168"/>
      <c r="C270" s="295">
        <v>250000</v>
      </c>
      <c r="D270" s="296">
        <f t="shared" si="48"/>
        <v>21515.458362712096</v>
      </c>
      <c r="E270" s="297">
        <f>IF(V19="P1",PMT($E$11,$E$6,C270*(-1)),0)</f>
        <v>10942.114564155843</v>
      </c>
      <c r="F270" s="298">
        <f>IF(V19="P1",PMT($F$11,$F$6,C270*(-1)),0)</f>
        <v>7466.9353616656417</v>
      </c>
      <c r="G270" s="298">
        <f>IF(V19="P1",PMT($G$11,$G$6,C270*(-1)),0)</f>
        <v>5731.3128339334398</v>
      </c>
      <c r="H270" s="298">
        <f>IF(V19="P1",PMT($H$11,$H$6,C270*(-1)),0)</f>
        <v>4691.5104832245879</v>
      </c>
      <c r="I270" s="298">
        <f>IF(V19="P1",PMT($I$11,$I$6,C270*(-1)),0)</f>
        <v>3999.6155558378086</v>
      </c>
      <c r="J270" s="298">
        <f>IF(V19="P1",PMT($J$11,$J$6,C270*(-1)),0)</f>
        <v>3506.5220857583176</v>
      </c>
      <c r="K270" s="298">
        <f>IF(V19="P1",PMT($K$11,$K$6,C270*(-1)),0)</f>
        <v>3137.6766562653429</v>
      </c>
      <c r="L270" s="298">
        <f>IF(V19="P1",PMT($L$11,$L$6,C270*(-1)),0)</f>
        <v>2851.6603210741282</v>
      </c>
      <c r="M270" s="299">
        <f>IF(V19="P1",PMT($M$11,$M$6,C270*(-1)),0)</f>
        <v>2623.62137332682</v>
      </c>
      <c r="N270" s="196"/>
      <c r="O270" s="197"/>
      <c r="P270" s="197"/>
      <c r="Q270" s="197"/>
      <c r="R270" s="198"/>
      <c r="S270" s="170"/>
    </row>
    <row r="271" spans="2:19" ht="11.25" customHeight="1" thickBot="1" x14ac:dyDescent="0.3">
      <c r="B271" s="174"/>
      <c r="C271" s="161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6"/>
    </row>
    <row r="272" spans="2:19" ht="15.75" x14ac:dyDescent="0.25">
      <c r="B272" s="156"/>
      <c r="C272" s="177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57"/>
    </row>
    <row r="273" spans="2:20" ht="15.75" x14ac:dyDescent="0.25">
      <c r="B273" s="158"/>
      <c r="C273" s="179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59"/>
    </row>
    <row r="274" spans="2:20" x14ac:dyDescent="0.25">
      <c r="B274" s="158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59"/>
    </row>
    <row r="275" spans="2:20" x14ac:dyDescent="0.25">
      <c r="B275" s="158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59"/>
    </row>
    <row r="276" spans="2:20" x14ac:dyDescent="0.25">
      <c r="B276" s="158"/>
      <c r="C276" s="180"/>
      <c r="D276" s="180"/>
      <c r="E276" s="180"/>
      <c r="F276" s="180"/>
      <c r="G276" s="180"/>
      <c r="H276" s="180"/>
      <c r="I276" s="180"/>
      <c r="J276" s="181"/>
      <c r="K276" s="180"/>
      <c r="L276" s="180"/>
      <c r="M276" s="180"/>
      <c r="N276" s="180"/>
      <c r="O276" s="180"/>
      <c r="P276" s="180"/>
      <c r="Q276" s="180"/>
      <c r="R276" s="180"/>
      <c r="S276" s="159"/>
    </row>
    <row r="277" spans="2:20" x14ac:dyDescent="0.25">
      <c r="B277" s="158"/>
      <c r="C277" s="248"/>
      <c r="D277" s="248"/>
      <c r="E277" s="248"/>
      <c r="F277" s="248"/>
      <c r="G277" s="248"/>
      <c r="H277" s="248"/>
      <c r="I277" s="248"/>
      <c r="J277" s="248"/>
      <c r="K277" s="248"/>
      <c r="L277" s="248"/>
      <c r="M277" s="248"/>
      <c r="N277" s="180"/>
      <c r="O277" s="180"/>
      <c r="P277" s="180"/>
      <c r="Q277" s="180"/>
      <c r="R277" s="180"/>
      <c r="S277" s="159"/>
    </row>
    <row r="278" spans="2:20" x14ac:dyDescent="0.25">
      <c r="B278" s="158"/>
      <c r="C278" s="248"/>
      <c r="D278" s="248"/>
      <c r="E278" s="248"/>
      <c r="F278" s="248"/>
      <c r="G278" s="248"/>
      <c r="H278" s="248"/>
      <c r="I278" s="248"/>
      <c r="J278" s="248"/>
      <c r="K278" s="248"/>
      <c r="L278" s="248"/>
      <c r="M278" s="248"/>
      <c r="N278" s="180"/>
      <c r="O278" s="180"/>
      <c r="P278" s="180"/>
      <c r="Q278" s="180"/>
      <c r="R278" s="180"/>
      <c r="S278" s="159"/>
    </row>
    <row r="279" spans="2:20" x14ac:dyDescent="0.25">
      <c r="B279" s="158"/>
      <c r="C279" s="248"/>
      <c r="D279" s="248"/>
      <c r="E279" s="248"/>
      <c r="F279" s="248"/>
      <c r="G279" s="248"/>
      <c r="H279" s="248"/>
      <c r="I279" s="248"/>
      <c r="J279" s="248"/>
      <c r="K279" s="248"/>
      <c r="L279" s="248"/>
      <c r="M279" s="248"/>
      <c r="N279" s="248"/>
      <c r="O279" s="180"/>
      <c r="P279" s="180"/>
      <c r="Q279" s="180"/>
      <c r="R279" s="180"/>
      <c r="S279" s="159"/>
    </row>
    <row r="280" spans="2:20" x14ac:dyDescent="0.25">
      <c r="B280" s="158"/>
      <c r="C280" s="248"/>
      <c r="D280" s="248"/>
      <c r="E280" s="41" t="s">
        <v>46</v>
      </c>
      <c r="F280" s="41" t="s">
        <v>48</v>
      </c>
      <c r="G280" s="41" t="s">
        <v>54</v>
      </c>
      <c r="H280" s="42" t="s">
        <v>60</v>
      </c>
      <c r="I280" s="42" t="s">
        <v>61</v>
      </c>
      <c r="J280" s="252"/>
      <c r="K280" s="252"/>
      <c r="L280" s="42"/>
      <c r="M280" s="42"/>
      <c r="N280" s="248"/>
      <c r="O280" s="182"/>
      <c r="P280" s="182"/>
      <c r="Q280" s="182"/>
      <c r="R280" s="182"/>
      <c r="S280" s="183"/>
      <c r="T280" s="46"/>
    </row>
    <row r="281" spans="2:20" x14ac:dyDescent="0.25">
      <c r="B281" s="158"/>
      <c r="C281" s="252" t="s">
        <v>72</v>
      </c>
      <c r="D281" s="248"/>
      <c r="E281" s="40" t="s">
        <v>37</v>
      </c>
      <c r="F281" s="41" t="s">
        <v>39</v>
      </c>
      <c r="G281" s="45" t="s">
        <v>41</v>
      </c>
      <c r="H281" s="43">
        <v>1.9599999999999999E-2</v>
      </c>
      <c r="I281" s="43">
        <v>1.9599999999999999E-2</v>
      </c>
      <c r="J281" s="247"/>
      <c r="K281" s="247"/>
      <c r="L281" s="43"/>
      <c r="M281" s="43"/>
      <c r="N281" s="248"/>
      <c r="O281" s="182"/>
      <c r="P281" s="182"/>
      <c r="Q281" s="182"/>
      <c r="R281" s="182"/>
      <c r="S281" s="183"/>
      <c r="T281" s="45"/>
    </row>
    <row r="282" spans="2:20" x14ac:dyDescent="0.25">
      <c r="B282" s="158"/>
      <c r="C282" s="252" t="s">
        <v>73</v>
      </c>
      <c r="D282" s="248"/>
      <c r="E282" s="41"/>
      <c r="F282" s="41"/>
      <c r="G282" s="45" t="s">
        <v>42</v>
      </c>
      <c r="H282" s="43">
        <v>2.9600000000000001E-2</v>
      </c>
      <c r="I282" s="43">
        <v>2.9600000000000001E-2</v>
      </c>
      <c r="J282" s="247"/>
      <c r="K282" s="247"/>
      <c r="L282" s="43"/>
      <c r="M282" s="43"/>
      <c r="N282" s="248"/>
      <c r="O282" s="182"/>
      <c r="P282" s="182"/>
      <c r="Q282" s="182"/>
      <c r="R282" s="182"/>
      <c r="S282" s="183"/>
      <c r="T282" s="45"/>
    </row>
    <row r="283" spans="2:20" x14ac:dyDescent="0.25">
      <c r="B283" s="158"/>
      <c r="C283" s="248"/>
      <c r="D283" s="248"/>
      <c r="E283" s="41"/>
      <c r="F283" s="41"/>
      <c r="G283" s="45"/>
      <c r="H283" s="43"/>
      <c r="I283" s="43"/>
      <c r="J283" s="249"/>
      <c r="K283" s="250"/>
      <c r="L283" s="43"/>
      <c r="M283" s="43"/>
      <c r="N283" s="248"/>
      <c r="O283" s="182"/>
      <c r="P283" s="182"/>
      <c r="Q283" s="182"/>
      <c r="R283" s="182"/>
      <c r="S283" s="183"/>
    </row>
    <row r="284" spans="2:20" hidden="1" x14ac:dyDescent="0.25">
      <c r="B284" s="158"/>
      <c r="C284" s="248"/>
      <c r="D284" s="248"/>
      <c r="E284" s="41"/>
      <c r="F284" s="41" t="s">
        <v>49</v>
      </c>
      <c r="G284" s="41" t="s">
        <v>55</v>
      </c>
      <c r="H284" s="42" t="s">
        <v>62</v>
      </c>
      <c r="I284" s="42" t="s">
        <v>63</v>
      </c>
      <c r="J284" s="251"/>
      <c r="K284" s="251"/>
      <c r="L284" s="42"/>
      <c r="M284" s="42"/>
      <c r="N284" s="248"/>
      <c r="O284" s="182"/>
      <c r="P284" s="182"/>
      <c r="Q284" s="182"/>
      <c r="R284" s="182"/>
      <c r="S284" s="183"/>
    </row>
    <row r="285" spans="2:20" hidden="1" x14ac:dyDescent="0.25">
      <c r="B285" s="158"/>
      <c r="C285" s="252" t="s">
        <v>74</v>
      </c>
      <c r="D285" s="248"/>
      <c r="E285" s="41"/>
      <c r="F285" s="41" t="s">
        <v>40</v>
      </c>
      <c r="G285" s="45" t="s">
        <v>41</v>
      </c>
      <c r="H285" s="43">
        <v>3.9600000000000003E-2</v>
      </c>
      <c r="I285" s="43">
        <v>3.9600000000000003E-2</v>
      </c>
      <c r="J285" s="247"/>
      <c r="K285" s="247"/>
      <c r="L285" s="44"/>
      <c r="M285" s="44"/>
      <c r="N285" s="248"/>
      <c r="O285" s="182"/>
      <c r="P285" s="182"/>
      <c r="Q285" s="182"/>
      <c r="R285" s="182"/>
      <c r="S285" s="183"/>
    </row>
    <row r="286" spans="2:20" hidden="1" x14ac:dyDescent="0.25">
      <c r="B286" s="158"/>
      <c r="C286" s="252" t="s">
        <v>75</v>
      </c>
      <c r="D286" s="248"/>
      <c r="E286" s="41"/>
      <c r="F286" s="41"/>
      <c r="G286" s="45" t="s">
        <v>42</v>
      </c>
      <c r="H286" s="43">
        <v>4.9599999999999998E-2</v>
      </c>
      <c r="I286" s="43">
        <v>4.9599999999999998E-2</v>
      </c>
      <c r="J286" s="247"/>
      <c r="K286" s="247"/>
      <c r="L286" s="44"/>
      <c r="M286" s="44"/>
      <c r="N286" s="248"/>
      <c r="O286" s="182"/>
      <c r="P286" s="182"/>
      <c r="Q286" s="182"/>
      <c r="R286" s="182"/>
      <c r="S286" s="183"/>
    </row>
    <row r="287" spans="2:20" hidden="1" x14ac:dyDescent="0.25">
      <c r="B287" s="158"/>
      <c r="C287" s="248"/>
      <c r="D287" s="248"/>
      <c r="E287" s="41"/>
      <c r="F287" s="41"/>
      <c r="G287" s="41"/>
      <c r="H287" s="42"/>
      <c r="I287" s="42"/>
      <c r="J287" s="249"/>
      <c r="K287" s="250"/>
      <c r="L287" s="42"/>
      <c r="M287" s="42"/>
      <c r="N287" s="248"/>
      <c r="O287" s="182"/>
      <c r="P287" s="182"/>
      <c r="Q287" s="182"/>
      <c r="R287" s="182"/>
      <c r="S287" s="183"/>
    </row>
    <row r="288" spans="2:20" hidden="1" x14ac:dyDescent="0.25">
      <c r="B288" s="158"/>
      <c r="C288" s="248"/>
      <c r="D288" s="248"/>
      <c r="E288" s="41" t="s">
        <v>45</v>
      </c>
      <c r="F288" s="41" t="s">
        <v>50</v>
      </c>
      <c r="G288" s="41" t="s">
        <v>56</v>
      </c>
      <c r="H288" s="42" t="s">
        <v>64</v>
      </c>
      <c r="I288" s="42" t="s">
        <v>65</v>
      </c>
      <c r="J288" s="251"/>
      <c r="K288" s="251"/>
      <c r="L288" s="42"/>
      <c r="M288" s="42"/>
      <c r="N288" s="248"/>
      <c r="O288" s="182"/>
      <c r="P288" s="182"/>
      <c r="Q288" s="182"/>
      <c r="R288" s="182"/>
      <c r="S288" s="183"/>
    </row>
    <row r="289" spans="2:19" hidden="1" x14ac:dyDescent="0.25">
      <c r="B289" s="158"/>
      <c r="C289" s="252" t="s">
        <v>76</v>
      </c>
      <c r="D289" s="248"/>
      <c r="E289" s="40" t="s">
        <v>38</v>
      </c>
      <c r="F289" s="41" t="s">
        <v>39</v>
      </c>
      <c r="G289" s="45" t="s">
        <v>41</v>
      </c>
      <c r="H289" s="43">
        <v>1.9599999999999999E-2</v>
      </c>
      <c r="I289" s="43">
        <v>1.9599999999999999E-2</v>
      </c>
      <c r="J289" s="247"/>
      <c r="K289" s="247"/>
      <c r="L289" s="44"/>
      <c r="M289" s="44"/>
      <c r="N289" s="248"/>
      <c r="O289" s="182"/>
      <c r="P289" s="182"/>
      <c r="Q289" s="182"/>
      <c r="R289" s="182"/>
      <c r="S289" s="183"/>
    </row>
    <row r="290" spans="2:19" hidden="1" x14ac:dyDescent="0.25">
      <c r="B290" s="158"/>
      <c r="C290" s="252" t="s">
        <v>77</v>
      </c>
      <c r="D290" s="248"/>
      <c r="E290" s="41"/>
      <c r="F290" s="41"/>
      <c r="G290" s="45" t="s">
        <v>42</v>
      </c>
      <c r="H290" s="43">
        <v>2.9600000000000001E-2</v>
      </c>
      <c r="I290" s="43">
        <v>2.9600000000000001E-2</v>
      </c>
      <c r="J290" s="247"/>
      <c r="K290" s="247"/>
      <c r="L290" s="43"/>
      <c r="M290" s="44"/>
      <c r="N290" s="248"/>
      <c r="O290" s="182"/>
      <c r="P290" s="182"/>
      <c r="Q290" s="182"/>
      <c r="R290" s="182"/>
      <c r="S290" s="183"/>
    </row>
    <row r="291" spans="2:19" hidden="1" x14ac:dyDescent="0.25">
      <c r="B291" s="158"/>
      <c r="C291" s="248"/>
      <c r="D291" s="248"/>
      <c r="E291" s="41"/>
      <c r="F291" s="41"/>
      <c r="G291" s="45"/>
      <c r="H291" s="44"/>
      <c r="I291" s="44"/>
      <c r="J291" s="249"/>
      <c r="K291" s="250"/>
      <c r="L291" s="44"/>
      <c r="M291" s="44"/>
      <c r="N291" s="248"/>
      <c r="O291" s="182"/>
      <c r="P291" s="182"/>
      <c r="Q291" s="182"/>
      <c r="R291" s="182"/>
      <c r="S291" s="183"/>
    </row>
    <row r="292" spans="2:19" hidden="1" x14ac:dyDescent="0.25">
      <c r="B292" s="158"/>
      <c r="C292" s="248"/>
      <c r="D292" s="248"/>
      <c r="E292" s="41"/>
      <c r="F292" s="41" t="s">
        <v>51</v>
      </c>
      <c r="G292" s="41" t="s">
        <v>57</v>
      </c>
      <c r="H292" s="42" t="s">
        <v>66</v>
      </c>
      <c r="I292" s="42" t="s">
        <v>67</v>
      </c>
      <c r="J292" s="251"/>
      <c r="K292" s="251"/>
      <c r="L292" s="42"/>
      <c r="M292" s="42"/>
      <c r="N292" s="248"/>
      <c r="O292" s="182"/>
      <c r="P292" s="182"/>
      <c r="Q292" s="182"/>
      <c r="R292" s="182"/>
      <c r="S292" s="183"/>
    </row>
    <row r="293" spans="2:19" hidden="1" x14ac:dyDescent="0.25">
      <c r="B293" s="158"/>
      <c r="C293" s="252" t="s">
        <v>78</v>
      </c>
      <c r="D293" s="248"/>
      <c r="E293" s="41"/>
      <c r="F293" s="41" t="s">
        <v>40</v>
      </c>
      <c r="G293" s="45" t="s">
        <v>41</v>
      </c>
      <c r="H293" s="43">
        <v>3.9600000000000003E-2</v>
      </c>
      <c r="I293" s="43">
        <v>3.9600000000000003E-2</v>
      </c>
      <c r="J293" s="247"/>
      <c r="K293" s="247"/>
      <c r="L293" s="44"/>
      <c r="M293" s="44"/>
      <c r="N293" s="248"/>
      <c r="O293" s="182"/>
      <c r="P293" s="182"/>
      <c r="Q293" s="182"/>
      <c r="R293" s="182"/>
      <c r="S293" s="183"/>
    </row>
    <row r="294" spans="2:19" hidden="1" x14ac:dyDescent="0.25">
      <c r="B294" s="158"/>
      <c r="C294" s="252" t="s">
        <v>79</v>
      </c>
      <c r="D294" s="248"/>
      <c r="E294" s="41"/>
      <c r="F294" s="41"/>
      <c r="G294" s="45" t="s">
        <v>42</v>
      </c>
      <c r="H294" s="43">
        <v>4.9599999999999998E-2</v>
      </c>
      <c r="I294" s="43">
        <v>4.9599999999999998E-2</v>
      </c>
      <c r="J294" s="247"/>
      <c r="K294" s="247"/>
      <c r="L294" s="44"/>
      <c r="M294" s="44"/>
      <c r="N294" s="248"/>
      <c r="O294" s="182"/>
      <c r="P294" s="182"/>
      <c r="Q294" s="182"/>
      <c r="R294" s="182"/>
      <c r="S294" s="183"/>
    </row>
    <row r="295" spans="2:19" hidden="1" x14ac:dyDescent="0.25">
      <c r="B295" s="158"/>
      <c r="C295" s="248"/>
      <c r="D295" s="248"/>
      <c r="E295" s="41"/>
      <c r="F295" s="41"/>
      <c r="G295" s="45"/>
      <c r="H295" s="44"/>
      <c r="I295" s="44"/>
      <c r="J295" s="249"/>
      <c r="K295" s="249"/>
      <c r="L295" s="44"/>
      <c r="M295" s="44"/>
      <c r="N295" s="248"/>
      <c r="O295" s="182"/>
      <c r="P295" s="182"/>
      <c r="Q295" s="182"/>
      <c r="R295" s="182"/>
      <c r="S295" s="183"/>
    </row>
    <row r="296" spans="2:19" hidden="1" x14ac:dyDescent="0.25">
      <c r="B296" s="158"/>
      <c r="C296" s="248"/>
      <c r="D296" s="248"/>
      <c r="E296" s="41" t="s">
        <v>47</v>
      </c>
      <c r="F296" s="41" t="s">
        <v>52</v>
      </c>
      <c r="G296" s="41" t="s">
        <v>58</v>
      </c>
      <c r="H296" s="42" t="s">
        <v>68</v>
      </c>
      <c r="I296" s="42" t="s">
        <v>69</v>
      </c>
      <c r="J296" s="251"/>
      <c r="K296" s="251"/>
      <c r="L296" s="42"/>
      <c r="M296" s="42"/>
      <c r="N296" s="248"/>
      <c r="O296" s="182"/>
      <c r="P296" s="182"/>
      <c r="Q296" s="182"/>
      <c r="R296" s="182"/>
      <c r="S296" s="183"/>
    </row>
    <row r="297" spans="2:19" hidden="1" x14ac:dyDescent="0.25">
      <c r="B297" s="158"/>
      <c r="C297" s="252" t="s">
        <v>80</v>
      </c>
      <c r="D297" s="248"/>
      <c r="E297" s="40" t="s">
        <v>44</v>
      </c>
      <c r="F297" s="41" t="s">
        <v>39</v>
      </c>
      <c r="G297" s="45" t="s">
        <v>41</v>
      </c>
      <c r="H297" s="43">
        <v>1.9599999999999999E-2</v>
      </c>
      <c r="I297" s="43">
        <v>1.9599999999999999E-2</v>
      </c>
      <c r="J297" s="247"/>
      <c r="K297" s="247"/>
      <c r="L297" s="44"/>
      <c r="M297" s="44"/>
      <c r="N297" s="248"/>
      <c r="O297" s="182"/>
      <c r="P297" s="182"/>
      <c r="Q297" s="182"/>
      <c r="R297" s="182"/>
      <c r="S297" s="183"/>
    </row>
    <row r="298" spans="2:19" hidden="1" x14ac:dyDescent="0.25">
      <c r="B298" s="158"/>
      <c r="C298" s="252" t="s">
        <v>81</v>
      </c>
      <c r="D298" s="248"/>
      <c r="E298" s="41"/>
      <c r="F298" s="41"/>
      <c r="G298" s="45" t="s">
        <v>42</v>
      </c>
      <c r="H298" s="43">
        <v>2.9600000000000001E-2</v>
      </c>
      <c r="I298" s="43">
        <v>2.9600000000000001E-2</v>
      </c>
      <c r="J298" s="247"/>
      <c r="K298" s="247"/>
      <c r="L298" s="43"/>
      <c r="M298" s="44"/>
      <c r="N298" s="248"/>
      <c r="O298" s="248"/>
      <c r="P298" s="248"/>
      <c r="Q298" s="248"/>
      <c r="R298" s="182"/>
      <c r="S298" s="183"/>
    </row>
    <row r="299" spans="2:19" hidden="1" x14ac:dyDescent="0.25">
      <c r="B299" s="158"/>
      <c r="C299" s="248"/>
      <c r="D299" s="248"/>
      <c r="E299" s="41"/>
      <c r="F299" s="41"/>
      <c r="G299" s="45"/>
      <c r="H299" s="44"/>
      <c r="I299" s="44"/>
      <c r="J299" s="249"/>
      <c r="K299" s="250"/>
      <c r="L299" s="44"/>
      <c r="M299" s="44"/>
      <c r="N299" s="248"/>
      <c r="O299" s="248"/>
      <c r="P299" s="248"/>
      <c r="Q299" s="248"/>
      <c r="R299" s="182"/>
      <c r="S299" s="183"/>
    </row>
    <row r="300" spans="2:19" hidden="1" x14ac:dyDescent="0.25">
      <c r="B300" s="158"/>
      <c r="C300" s="248"/>
      <c r="D300" s="248"/>
      <c r="E300" s="41"/>
      <c r="F300" s="41" t="s">
        <v>53</v>
      </c>
      <c r="G300" s="41" t="s">
        <v>59</v>
      </c>
      <c r="H300" s="42" t="s">
        <v>70</v>
      </c>
      <c r="I300" s="42" t="s">
        <v>71</v>
      </c>
      <c r="J300" s="251"/>
      <c r="K300" s="251"/>
      <c r="L300" s="42"/>
      <c r="M300" s="42"/>
      <c r="N300" s="248"/>
      <c r="O300" s="248"/>
      <c r="P300" s="248"/>
      <c r="Q300" s="248"/>
      <c r="R300" s="182"/>
      <c r="S300" s="183"/>
    </row>
    <row r="301" spans="2:19" hidden="1" x14ac:dyDescent="0.25">
      <c r="B301" s="158"/>
      <c r="C301" s="252" t="s">
        <v>82</v>
      </c>
      <c r="D301" s="248"/>
      <c r="E301" s="41"/>
      <c r="F301" s="41" t="s">
        <v>40</v>
      </c>
      <c r="G301" s="45" t="s">
        <v>41</v>
      </c>
      <c r="H301" s="43">
        <v>1.9599999999999999E-2</v>
      </c>
      <c r="I301" s="43">
        <v>1.9599999999999999E-2</v>
      </c>
      <c r="J301" s="247"/>
      <c r="K301" s="247"/>
      <c r="L301" s="44"/>
      <c r="M301" s="44"/>
      <c r="N301" s="248"/>
      <c r="O301" s="248"/>
      <c r="P301" s="248"/>
      <c r="Q301" s="248"/>
      <c r="R301" s="182"/>
      <c r="S301" s="183"/>
    </row>
    <row r="302" spans="2:19" hidden="1" x14ac:dyDescent="0.25">
      <c r="B302" s="158"/>
      <c r="C302" s="252" t="s">
        <v>83</v>
      </c>
      <c r="D302" s="248"/>
      <c r="E302" s="41"/>
      <c r="F302" s="41"/>
      <c r="G302" s="45" t="s">
        <v>42</v>
      </c>
      <c r="H302" s="43">
        <v>4.9599999999999998E-2</v>
      </c>
      <c r="I302" s="43">
        <v>4.9599999999999998E-2</v>
      </c>
      <c r="J302" s="247"/>
      <c r="K302" s="247"/>
      <c r="L302" s="44"/>
      <c r="M302" s="44"/>
      <c r="N302" s="248"/>
      <c r="O302" s="248"/>
      <c r="P302" s="248"/>
      <c r="Q302" s="248"/>
      <c r="R302" s="182"/>
      <c r="S302" s="183"/>
    </row>
    <row r="303" spans="2:19" x14ac:dyDescent="0.25">
      <c r="B303" s="158"/>
      <c r="C303" s="248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248"/>
      <c r="O303" s="248"/>
      <c r="P303" s="248"/>
      <c r="Q303" s="248"/>
      <c r="R303" s="180"/>
      <c r="S303" s="159"/>
    </row>
    <row r="304" spans="2:19" ht="39" customHeight="1" x14ac:dyDescent="0.25">
      <c r="B304" s="158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248"/>
      <c r="O304" s="248"/>
      <c r="P304" s="248"/>
      <c r="Q304" s="248"/>
      <c r="R304" s="180"/>
      <c r="S304" s="159"/>
    </row>
    <row r="305" spans="2:19" x14ac:dyDescent="0.25">
      <c r="B305" s="158"/>
      <c r="C305" s="248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180"/>
      <c r="O305" s="180"/>
      <c r="P305" s="180"/>
      <c r="Q305" s="180"/>
      <c r="R305" s="180"/>
      <c r="S305" s="159"/>
    </row>
    <row r="306" spans="2:19" x14ac:dyDescent="0.25">
      <c r="B306" s="158"/>
      <c r="C306" s="248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180"/>
      <c r="O306" s="180"/>
      <c r="P306" s="180"/>
      <c r="Q306" s="180"/>
      <c r="R306" s="180"/>
      <c r="S306" s="159"/>
    </row>
    <row r="307" spans="2:19" x14ac:dyDescent="0.25">
      <c r="B307" s="158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180"/>
      <c r="O307" s="180"/>
      <c r="P307" s="180"/>
      <c r="Q307" s="180"/>
      <c r="R307" s="180"/>
      <c r="S307" s="159"/>
    </row>
    <row r="308" spans="2:19" x14ac:dyDescent="0.25">
      <c r="B308" s="158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180"/>
      <c r="O308" s="180"/>
      <c r="P308" s="180"/>
      <c r="Q308" s="180"/>
      <c r="R308" s="180"/>
      <c r="S308" s="159"/>
    </row>
    <row r="309" spans="2:19" x14ac:dyDescent="0.25">
      <c r="B309" s="158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59"/>
    </row>
    <row r="310" spans="2:19" ht="37.5" hidden="1" customHeight="1" x14ac:dyDescent="0.25">
      <c r="B310" s="158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59"/>
    </row>
    <row r="311" spans="2:19" x14ac:dyDescent="0.25">
      <c r="B311" s="158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59"/>
    </row>
    <row r="312" spans="2:19" x14ac:dyDescent="0.25">
      <c r="B312" s="158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59"/>
    </row>
    <row r="313" spans="2:19" x14ac:dyDescent="0.25">
      <c r="B313" s="158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59"/>
    </row>
    <row r="314" spans="2:19" x14ac:dyDescent="0.25">
      <c r="B314" s="158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59"/>
    </row>
    <row r="315" spans="2:19" x14ac:dyDescent="0.25">
      <c r="B315" s="158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59"/>
    </row>
    <row r="316" spans="2:19" x14ac:dyDescent="0.25">
      <c r="B316" s="158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59"/>
    </row>
    <row r="317" spans="2:19" x14ac:dyDescent="0.25">
      <c r="B317" s="158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59"/>
    </row>
    <row r="318" spans="2:19" ht="9.75" customHeight="1" thickBot="1" x14ac:dyDescent="0.3">
      <c r="B318" s="160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3"/>
    </row>
    <row r="319" spans="2:19" ht="10.5" customHeight="1" x14ac:dyDescent="0.25"/>
  </sheetData>
  <sheetProtection formatCells="0" selectLockedCells="1"/>
  <mergeCells count="11">
    <mergeCell ref="J18:M18"/>
    <mergeCell ref="C2:R2"/>
    <mergeCell ref="C4:G4"/>
    <mergeCell ref="C14:M14"/>
    <mergeCell ref="C15:M15"/>
    <mergeCell ref="C16:M16"/>
    <mergeCell ref="J19:M19"/>
    <mergeCell ref="J21:M21"/>
    <mergeCell ref="J23:M23"/>
    <mergeCell ref="C26:M26"/>
    <mergeCell ref="N27:R27"/>
  </mergeCells>
  <dataValidations count="3">
    <dataValidation type="list" allowBlank="1" showInputMessage="1" showErrorMessage="1" sqref="J23">
      <formula1>$Y$19:$Y$20</formula1>
    </dataValidation>
    <dataValidation type="list" allowBlank="1" showInputMessage="1" showErrorMessage="1" sqref="J21">
      <formula1>$AA$19:$AA$20</formula1>
    </dataValidation>
    <dataValidation type="list" allowBlank="1" showInputMessage="1" showErrorMessage="1" sqref="J19">
      <formula1>$W$19:$W$21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191"/>
  <sheetViews>
    <sheetView showGridLines="0" tabSelected="1" view="pageBreakPreview" topLeftCell="A13" zoomScale="90" zoomScaleNormal="100" zoomScaleSheetLayoutView="90" workbookViewId="0">
      <selection activeCell="J19" sqref="J19:M19"/>
    </sheetView>
  </sheetViews>
  <sheetFormatPr defaultColWidth="9.140625" defaultRowHeight="15" x14ac:dyDescent="0.2"/>
  <cols>
    <col min="1" max="1" width="3.140625" style="351" customWidth="1"/>
    <col min="2" max="2" width="7.85546875" style="351" customWidth="1"/>
    <col min="3" max="3" width="23.7109375" style="351" bestFit="1" customWidth="1"/>
    <col min="4" max="4" width="24" style="351" hidden="1" customWidth="1"/>
    <col min="5" max="5" width="13.42578125" style="351" customWidth="1"/>
    <col min="6" max="6" width="15" style="351" customWidth="1"/>
    <col min="7" max="7" width="14.28515625" style="351" customWidth="1"/>
    <col min="8" max="10" width="14.7109375" style="351" customWidth="1"/>
    <col min="11" max="11" width="13.7109375" style="351" customWidth="1"/>
    <col min="12" max="12" width="13.5703125" style="351" customWidth="1"/>
    <col min="13" max="13" width="13.140625" style="351" customWidth="1"/>
    <col min="14" max="14" width="10.5703125" style="351" hidden="1" customWidth="1"/>
    <col min="15" max="16" width="3.7109375" style="351" hidden="1" customWidth="1"/>
    <col min="17" max="17" width="1.140625" style="351" hidden="1" customWidth="1"/>
    <col min="18" max="18" width="2" style="351" hidden="1" customWidth="1"/>
    <col min="19" max="19" width="3.7109375" style="351" customWidth="1"/>
    <col min="20" max="29" width="3.7109375" style="351" hidden="1" customWidth="1"/>
    <col min="30" max="30" width="11" style="351" hidden="1" customWidth="1"/>
    <col min="31" max="31" width="25.5703125" style="351" hidden="1" customWidth="1"/>
    <col min="32" max="32" width="31.42578125" style="351" hidden="1" customWidth="1"/>
    <col min="33" max="34" width="14.5703125" style="351" hidden="1" customWidth="1"/>
    <col min="35" max="35" width="16.140625" style="351" hidden="1" customWidth="1"/>
    <col min="36" max="36" width="9.140625" style="351" hidden="1" customWidth="1"/>
    <col min="37" max="37" width="0" style="351" hidden="1" customWidth="1"/>
    <col min="38" max="16384" width="9.140625" style="351"/>
  </cols>
  <sheetData>
    <row r="1" spans="2:29" hidden="1" x14ac:dyDescent="0.2"/>
    <row r="2" spans="2:29" ht="33.75" hidden="1" x14ac:dyDescent="0.2">
      <c r="C2" s="488" t="s">
        <v>30</v>
      </c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</row>
    <row r="3" spans="2:29" hidden="1" x14ac:dyDescent="0.2"/>
    <row r="4" spans="2:29" ht="28.5" hidden="1" x14ac:dyDescent="0.2">
      <c r="C4" s="489" t="s">
        <v>29</v>
      </c>
      <c r="D4" s="489"/>
      <c r="E4" s="489"/>
      <c r="F4" s="489"/>
      <c r="G4" s="489"/>
    </row>
    <row r="5" spans="2:29" hidden="1" x14ac:dyDescent="0.2"/>
    <row r="6" spans="2:29" hidden="1" x14ac:dyDescent="0.2">
      <c r="C6" s="352" t="s">
        <v>28</v>
      </c>
      <c r="D6" s="352">
        <v>12</v>
      </c>
      <c r="E6" s="352">
        <f t="shared" ref="E6:R6" si="0">12*E30</f>
        <v>24</v>
      </c>
      <c r="F6" s="352">
        <f t="shared" si="0"/>
        <v>36</v>
      </c>
      <c r="G6" s="352">
        <f t="shared" si="0"/>
        <v>48</v>
      </c>
      <c r="H6" s="352">
        <f t="shared" si="0"/>
        <v>60</v>
      </c>
      <c r="I6" s="352">
        <f t="shared" si="0"/>
        <v>72</v>
      </c>
      <c r="J6" s="352">
        <f t="shared" si="0"/>
        <v>84</v>
      </c>
      <c r="K6" s="352">
        <f t="shared" si="0"/>
        <v>96</v>
      </c>
      <c r="L6" s="352">
        <f t="shared" si="0"/>
        <v>108</v>
      </c>
      <c r="M6" s="352">
        <f t="shared" si="0"/>
        <v>120</v>
      </c>
      <c r="N6" s="352">
        <f t="shared" si="0"/>
        <v>132</v>
      </c>
      <c r="O6" s="352">
        <f t="shared" si="0"/>
        <v>144</v>
      </c>
      <c r="P6" s="352">
        <f t="shared" si="0"/>
        <v>156</v>
      </c>
      <c r="Q6" s="352">
        <f t="shared" si="0"/>
        <v>168</v>
      </c>
      <c r="R6" s="352">
        <f t="shared" si="0"/>
        <v>180</v>
      </c>
    </row>
    <row r="7" spans="2:29" ht="21" hidden="1" x14ac:dyDescent="0.2">
      <c r="C7" s="353" t="s">
        <v>27</v>
      </c>
      <c r="D7" s="354">
        <v>3.8100000000000002E-2</v>
      </c>
      <c r="E7" s="354">
        <v>2.5600000000000001E-2</v>
      </c>
      <c r="F7" s="354">
        <v>2.5600000000000001E-2</v>
      </c>
      <c r="G7" s="354">
        <v>2.5600000000000001E-2</v>
      </c>
      <c r="H7" s="354">
        <v>2.5600000000000001E-2</v>
      </c>
      <c r="I7" s="354">
        <v>2.5600000000000001E-2</v>
      </c>
      <c r="J7" s="354">
        <v>2.5600000000000001E-2</v>
      </c>
      <c r="K7" s="354">
        <v>2.5600000000000001E-2</v>
      </c>
      <c r="L7" s="354">
        <v>2.5600000000000001E-2</v>
      </c>
      <c r="M7" s="354">
        <v>2.5600000000000001E-2</v>
      </c>
      <c r="N7" s="354">
        <v>2.5600000000000001E-2</v>
      </c>
      <c r="O7" s="354">
        <v>2.5600000000000001E-2</v>
      </c>
      <c r="P7" s="354">
        <v>2.5600000000000001E-2</v>
      </c>
      <c r="Q7" s="354">
        <v>2.5600000000000001E-2</v>
      </c>
      <c r="R7" s="354">
        <v>2.5600000000000001E-2</v>
      </c>
    </row>
    <row r="8" spans="2:29" ht="21" hidden="1" x14ac:dyDescent="0.2">
      <c r="C8" s="355" t="s">
        <v>26</v>
      </c>
      <c r="D8" s="354">
        <v>3.1E-2</v>
      </c>
      <c r="E8" s="356">
        <f>VLOOKUP(V8,$AD$20:$AH$58,5,0)</f>
        <v>3.2000000000000001E-2</v>
      </c>
      <c r="F8" s="356">
        <f>E8</f>
        <v>3.2000000000000001E-2</v>
      </c>
      <c r="G8" s="356">
        <f>VLOOKUP(V8,$AD$20:$AI$58,6,0)</f>
        <v>3.9199999999999999E-2</v>
      </c>
      <c r="H8" s="357">
        <f>G8</f>
        <v>3.9199999999999999E-2</v>
      </c>
      <c r="I8" s="357">
        <f>G8</f>
        <v>3.9199999999999999E-2</v>
      </c>
      <c r="J8" s="357">
        <f>G8</f>
        <v>3.9199999999999999E-2</v>
      </c>
      <c r="K8" s="357">
        <f>G8</f>
        <v>3.9199999999999999E-2</v>
      </c>
      <c r="L8" s="357">
        <f>G8</f>
        <v>3.9199999999999999E-2</v>
      </c>
      <c r="M8" s="357">
        <f>G8</f>
        <v>3.9199999999999999E-2</v>
      </c>
      <c r="N8" s="354">
        <v>2.4899999999999999E-2</v>
      </c>
      <c r="O8" s="354">
        <v>2.4899999999999999E-2</v>
      </c>
      <c r="P8" s="354">
        <v>2.4899999999999999E-2</v>
      </c>
      <c r="Q8" s="354">
        <v>2.4899999999999999E-2</v>
      </c>
      <c r="R8" s="354">
        <v>2.4899999999999999E-2</v>
      </c>
      <c r="V8" s="358" t="str">
        <f>V19&amp;V23&amp;V21&amp;V25</f>
        <v>P1T2WTR1</v>
      </c>
    </row>
    <row r="9" spans="2:29" ht="21" hidden="1" x14ac:dyDescent="0.2">
      <c r="C9" s="353" t="s">
        <v>25</v>
      </c>
      <c r="D9" s="359">
        <f t="shared" ref="D9:R9" si="1">D7+D8</f>
        <v>6.9099999999999995E-2</v>
      </c>
      <c r="E9" s="359">
        <f>E7+E8</f>
        <v>5.7599999999999998E-2</v>
      </c>
      <c r="F9" s="359">
        <f t="shared" si="1"/>
        <v>5.7599999999999998E-2</v>
      </c>
      <c r="G9" s="359">
        <f t="shared" si="1"/>
        <v>6.4799999999999996E-2</v>
      </c>
      <c r="H9" s="360">
        <f t="shared" si="1"/>
        <v>6.4799999999999996E-2</v>
      </c>
      <c r="I9" s="360">
        <f t="shared" si="1"/>
        <v>6.4799999999999996E-2</v>
      </c>
      <c r="J9" s="360">
        <f t="shared" si="1"/>
        <v>6.4799999999999996E-2</v>
      </c>
      <c r="K9" s="360">
        <f t="shared" si="1"/>
        <v>6.4799999999999996E-2</v>
      </c>
      <c r="L9" s="360">
        <f t="shared" si="1"/>
        <v>6.4799999999999996E-2</v>
      </c>
      <c r="M9" s="360">
        <f t="shared" si="1"/>
        <v>6.4799999999999996E-2</v>
      </c>
      <c r="N9" s="361">
        <f t="shared" si="1"/>
        <v>5.0500000000000003E-2</v>
      </c>
      <c r="O9" s="361">
        <f t="shared" si="1"/>
        <v>5.0500000000000003E-2</v>
      </c>
      <c r="P9" s="361">
        <f t="shared" si="1"/>
        <v>5.0500000000000003E-2</v>
      </c>
      <c r="Q9" s="361">
        <f t="shared" si="1"/>
        <v>5.0500000000000003E-2</v>
      </c>
      <c r="R9" s="361">
        <f t="shared" si="1"/>
        <v>5.0500000000000003E-2</v>
      </c>
    </row>
    <row r="10" spans="2:29" hidden="1" x14ac:dyDescent="0.2">
      <c r="C10" s="352" t="s">
        <v>24</v>
      </c>
      <c r="D10" s="352">
        <v>12</v>
      </c>
      <c r="E10" s="352">
        <v>12</v>
      </c>
      <c r="F10" s="352">
        <v>12</v>
      </c>
      <c r="G10" s="352">
        <v>12</v>
      </c>
      <c r="H10" s="352">
        <v>12</v>
      </c>
      <c r="I10" s="352">
        <v>12</v>
      </c>
      <c r="J10" s="352">
        <v>12</v>
      </c>
      <c r="K10" s="352">
        <v>12</v>
      </c>
      <c r="L10" s="352">
        <v>12</v>
      </c>
      <c r="M10" s="352">
        <v>12</v>
      </c>
      <c r="N10" s="352">
        <v>12</v>
      </c>
      <c r="O10" s="352">
        <v>12</v>
      </c>
      <c r="P10" s="352">
        <v>12</v>
      </c>
      <c r="Q10" s="352">
        <v>12</v>
      </c>
      <c r="R10" s="352">
        <v>12</v>
      </c>
    </row>
    <row r="11" spans="2:29" ht="30" hidden="1" x14ac:dyDescent="0.2">
      <c r="C11" s="362" t="s">
        <v>23</v>
      </c>
      <c r="D11" s="363">
        <f t="shared" ref="D11:R11" si="2">D9/D10</f>
        <v>5.7583333333333332E-3</v>
      </c>
      <c r="E11" s="363">
        <f>E9/E10</f>
        <v>4.7999999999999996E-3</v>
      </c>
      <c r="F11" s="363">
        <f t="shared" si="2"/>
        <v>4.7999999999999996E-3</v>
      </c>
      <c r="G11" s="363">
        <f t="shared" si="2"/>
        <v>5.3999999999999994E-3</v>
      </c>
      <c r="H11" s="363">
        <f t="shared" si="2"/>
        <v>5.3999999999999994E-3</v>
      </c>
      <c r="I11" s="363">
        <f t="shared" si="2"/>
        <v>5.3999999999999994E-3</v>
      </c>
      <c r="J11" s="363">
        <f t="shared" si="2"/>
        <v>5.3999999999999994E-3</v>
      </c>
      <c r="K11" s="363">
        <f t="shared" si="2"/>
        <v>5.3999999999999994E-3</v>
      </c>
      <c r="L11" s="363">
        <f>L9/L10</f>
        <v>5.3999999999999994E-3</v>
      </c>
      <c r="M11" s="363">
        <f t="shared" si="2"/>
        <v>5.3999999999999994E-3</v>
      </c>
      <c r="N11" s="363">
        <f t="shared" si="2"/>
        <v>4.2083333333333339E-3</v>
      </c>
      <c r="O11" s="363">
        <f t="shared" si="2"/>
        <v>4.2083333333333339E-3</v>
      </c>
      <c r="P11" s="363">
        <f t="shared" si="2"/>
        <v>4.2083333333333339E-3</v>
      </c>
      <c r="Q11" s="363">
        <f t="shared" si="2"/>
        <v>4.2083333333333339E-3</v>
      </c>
      <c r="R11" s="363">
        <f t="shared" si="2"/>
        <v>4.2083333333333339E-3</v>
      </c>
    </row>
    <row r="12" spans="2:29" ht="15.75" hidden="1" customHeight="1" thickBot="1" x14ac:dyDescent="0.25">
      <c r="C12" s="362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</row>
    <row r="13" spans="2:29" ht="15.75" x14ac:dyDescent="0.2">
      <c r="B13" s="364"/>
      <c r="C13" s="365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7"/>
    </row>
    <row r="14" spans="2:29" ht="15.75" x14ac:dyDescent="0.2">
      <c r="B14" s="368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369"/>
      <c r="O14" s="369"/>
      <c r="P14" s="369"/>
      <c r="Q14" s="369"/>
      <c r="R14" s="369"/>
      <c r="S14" s="370"/>
      <c r="W14" s="22"/>
      <c r="X14" s="22"/>
      <c r="Y14" s="22"/>
      <c r="Z14" s="22"/>
      <c r="AA14" s="22"/>
      <c r="AB14" s="371"/>
      <c r="AC14" s="372"/>
    </row>
    <row r="15" spans="2:29" ht="18.75" x14ac:dyDescent="0.2">
      <c r="B15" s="368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369"/>
      <c r="O15" s="369"/>
      <c r="P15" s="369"/>
      <c r="Q15" s="369"/>
      <c r="R15" s="369"/>
      <c r="S15" s="370"/>
      <c r="W15" s="373"/>
      <c r="X15" s="373"/>
      <c r="Y15" s="373"/>
      <c r="Z15" s="373"/>
      <c r="AA15" s="373"/>
      <c r="AB15" s="374"/>
      <c r="AC15" s="374"/>
    </row>
    <row r="16" spans="2:29" ht="15.75" x14ac:dyDescent="0.2">
      <c r="B16" s="368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369"/>
      <c r="O16" s="369"/>
      <c r="P16" s="369"/>
      <c r="Q16" s="369"/>
      <c r="R16" s="369"/>
      <c r="S16" s="370"/>
      <c r="W16" s="373"/>
      <c r="X16" s="373"/>
      <c r="Y16" s="373"/>
      <c r="Z16" s="373"/>
      <c r="AA16" s="373"/>
      <c r="AB16" s="374"/>
      <c r="AC16" s="374"/>
    </row>
    <row r="17" spans="2:35" ht="15.75" x14ac:dyDescent="0.2">
      <c r="B17" s="368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69"/>
      <c r="O17" s="369"/>
      <c r="P17" s="369"/>
      <c r="Q17" s="369"/>
      <c r="R17" s="369"/>
      <c r="S17" s="370"/>
      <c r="W17" s="373"/>
      <c r="X17" s="373"/>
      <c r="Y17" s="373"/>
      <c r="Z17" s="373"/>
      <c r="AA17" s="373"/>
      <c r="AB17" s="375"/>
      <c r="AC17" s="375"/>
    </row>
    <row r="18" spans="2:35" ht="19.5" thickBot="1" x14ac:dyDescent="0.25">
      <c r="B18" s="368"/>
      <c r="C18" s="350" t="s">
        <v>135</v>
      </c>
      <c r="D18" s="349"/>
      <c r="E18" s="349"/>
      <c r="F18" s="349"/>
      <c r="G18" s="349"/>
      <c r="H18" s="349"/>
      <c r="I18" s="349"/>
      <c r="J18" s="490" t="s">
        <v>121</v>
      </c>
      <c r="K18" s="490"/>
      <c r="L18" s="490"/>
      <c r="M18" s="490"/>
      <c r="N18" s="369"/>
      <c r="O18" s="369"/>
      <c r="P18" s="369"/>
      <c r="Q18" s="369"/>
      <c r="R18" s="369"/>
      <c r="S18" s="370"/>
      <c r="W18" s="373"/>
      <c r="X18" s="373"/>
      <c r="Y18" s="373"/>
      <c r="Z18" s="373"/>
      <c r="AA18" s="373"/>
      <c r="AB18" s="375"/>
      <c r="AC18" s="375"/>
    </row>
    <row r="19" spans="2:35" ht="19.5" thickBot="1" x14ac:dyDescent="0.25">
      <c r="B19" s="368"/>
      <c r="C19" s="210">
        <v>1</v>
      </c>
      <c r="D19" s="211"/>
      <c r="E19" s="212" t="s">
        <v>5</v>
      </c>
      <c r="F19" s="212"/>
      <c r="G19" s="212"/>
      <c r="H19" s="212"/>
      <c r="I19" s="211"/>
      <c r="J19" s="468" t="s">
        <v>130</v>
      </c>
      <c r="K19" s="469"/>
      <c r="L19" s="469"/>
      <c r="M19" s="470"/>
      <c r="N19" s="369"/>
      <c r="O19" s="369"/>
      <c r="P19" s="369"/>
      <c r="Q19" s="369"/>
      <c r="R19" s="369"/>
      <c r="S19" s="370"/>
      <c r="V19" s="358" t="str">
        <f>VLOOKUP(J19,$W$19:$X$22,2,0)</f>
        <v>P1</v>
      </c>
      <c r="W19" s="413" t="s">
        <v>130</v>
      </c>
      <c r="X19" s="414" t="s">
        <v>84</v>
      </c>
      <c r="Y19" s="413" t="s">
        <v>39</v>
      </c>
      <c r="Z19" s="415" t="s">
        <v>87</v>
      </c>
      <c r="AA19" s="416" t="s">
        <v>95</v>
      </c>
      <c r="AB19" s="417" t="s">
        <v>89</v>
      </c>
      <c r="AC19" s="375"/>
      <c r="AD19" s="317" t="s">
        <v>129</v>
      </c>
      <c r="AE19" s="318" t="s">
        <v>31</v>
      </c>
      <c r="AF19" s="318" t="s">
        <v>127</v>
      </c>
      <c r="AG19" s="318" t="s">
        <v>128</v>
      </c>
      <c r="AH19" s="319" t="s">
        <v>131</v>
      </c>
      <c r="AI19" s="319" t="s">
        <v>132</v>
      </c>
    </row>
    <row r="20" spans="2:35" ht="16.5" thickBot="1" x14ac:dyDescent="0.25">
      <c r="B20" s="368"/>
      <c r="C20" s="213"/>
      <c r="D20" s="214"/>
      <c r="E20" s="214"/>
      <c r="F20" s="214"/>
      <c r="G20" s="214"/>
      <c r="H20" s="214"/>
      <c r="I20" s="215"/>
      <c r="J20" s="208"/>
      <c r="K20" s="209"/>
      <c r="L20" s="209"/>
      <c r="M20" s="209"/>
      <c r="N20" s="369"/>
      <c r="O20" s="369"/>
      <c r="P20" s="369"/>
      <c r="Q20" s="369"/>
      <c r="R20" s="369"/>
      <c r="S20" s="370"/>
      <c r="V20" s="358"/>
      <c r="W20" s="413" t="s">
        <v>37</v>
      </c>
      <c r="X20" s="414" t="s">
        <v>85</v>
      </c>
      <c r="Y20" s="413" t="s">
        <v>40</v>
      </c>
      <c r="Z20" s="415" t="s">
        <v>88</v>
      </c>
      <c r="AA20" s="416" t="s">
        <v>94</v>
      </c>
      <c r="AB20" s="417" t="s">
        <v>90</v>
      </c>
      <c r="AC20" s="375"/>
      <c r="AD20" s="320" t="s">
        <v>141</v>
      </c>
      <c r="AE20" s="499" t="s">
        <v>130</v>
      </c>
      <c r="AF20" s="500" t="s">
        <v>39</v>
      </c>
      <c r="AG20" s="326" t="s">
        <v>41</v>
      </c>
      <c r="AH20" s="321">
        <v>1.2E-2</v>
      </c>
      <c r="AI20" s="321">
        <v>1.9199999999999998E-2</v>
      </c>
    </row>
    <row r="21" spans="2:35" ht="19.5" thickBot="1" x14ac:dyDescent="0.25">
      <c r="B21" s="368"/>
      <c r="C21" s="216">
        <v>2</v>
      </c>
      <c r="D21" s="211"/>
      <c r="E21" s="212" t="s">
        <v>92</v>
      </c>
      <c r="F21" s="211"/>
      <c r="G21" s="211"/>
      <c r="H21" s="211"/>
      <c r="I21" s="211"/>
      <c r="J21" s="471" t="s">
        <v>95</v>
      </c>
      <c r="K21" s="472"/>
      <c r="L21" s="472"/>
      <c r="M21" s="473"/>
      <c r="N21" s="369"/>
      <c r="O21" s="369"/>
      <c r="P21" s="369"/>
      <c r="Q21" s="369"/>
      <c r="R21" s="369"/>
      <c r="S21" s="370"/>
      <c r="V21" s="358" t="str">
        <f>VLOOKUP(J21,$AA$19:$AB$20,2,0)</f>
        <v>WT</v>
      </c>
      <c r="W21" s="413" t="s">
        <v>44</v>
      </c>
      <c r="X21" s="414" t="s">
        <v>86</v>
      </c>
      <c r="Y21" s="376"/>
      <c r="Z21" s="376"/>
      <c r="AA21" s="418" t="s">
        <v>138</v>
      </c>
      <c r="AB21" s="417" t="s">
        <v>139</v>
      </c>
      <c r="AC21" s="375"/>
      <c r="AD21" s="320" t="s">
        <v>142</v>
      </c>
      <c r="AE21" s="499"/>
      <c r="AF21" s="501"/>
      <c r="AG21" s="326" t="s">
        <v>42</v>
      </c>
      <c r="AH21" s="321">
        <f>AH20+1%</f>
        <v>2.1999999999999999E-2</v>
      </c>
      <c r="AI21" s="321">
        <f>AI20+1%</f>
        <v>2.9199999999999997E-2</v>
      </c>
    </row>
    <row r="22" spans="2:35" ht="16.5" thickBot="1" x14ac:dyDescent="0.25">
      <c r="B22" s="368"/>
      <c r="C22" s="213"/>
      <c r="D22" s="214"/>
      <c r="E22" s="214"/>
      <c r="F22" s="214"/>
      <c r="G22" s="214"/>
      <c r="H22" s="214"/>
      <c r="I22" s="215"/>
      <c r="J22" s="208"/>
      <c r="K22" s="209"/>
      <c r="L22" s="209"/>
      <c r="M22" s="209"/>
      <c r="N22" s="369"/>
      <c r="O22" s="369"/>
      <c r="P22" s="369"/>
      <c r="Q22" s="369"/>
      <c r="R22" s="369"/>
      <c r="S22" s="370"/>
      <c r="V22" s="358"/>
      <c r="W22" s="413" t="s">
        <v>134</v>
      </c>
      <c r="X22" s="414" t="s">
        <v>133</v>
      </c>
      <c r="Y22" s="62"/>
      <c r="Z22" s="62"/>
      <c r="AA22" s="419" t="s">
        <v>137</v>
      </c>
      <c r="AB22" s="411" t="s">
        <v>140</v>
      </c>
      <c r="AC22" s="375"/>
      <c r="AD22" s="320" t="s">
        <v>143</v>
      </c>
      <c r="AE22" s="499"/>
      <c r="AF22" s="500" t="s">
        <v>40</v>
      </c>
      <c r="AG22" s="326" t="s">
        <v>41</v>
      </c>
      <c r="AH22" s="321">
        <f>AH20+2%</f>
        <v>3.2000000000000001E-2</v>
      </c>
      <c r="AI22" s="321">
        <f>AI20+2%</f>
        <v>3.9199999999999999E-2</v>
      </c>
    </row>
    <row r="23" spans="2:35" ht="19.5" thickBot="1" x14ac:dyDescent="0.25">
      <c r="B23" s="368"/>
      <c r="C23" s="217">
        <v>3</v>
      </c>
      <c r="D23" s="211"/>
      <c r="E23" s="212" t="s">
        <v>7</v>
      </c>
      <c r="F23" s="211"/>
      <c r="G23" s="211"/>
      <c r="H23" s="211"/>
      <c r="I23" s="211"/>
      <c r="J23" s="474" t="s">
        <v>40</v>
      </c>
      <c r="K23" s="475"/>
      <c r="L23" s="475"/>
      <c r="M23" s="476"/>
      <c r="N23" s="369"/>
      <c r="O23" s="369"/>
      <c r="P23" s="369"/>
      <c r="Q23" s="369"/>
      <c r="R23" s="369"/>
      <c r="S23" s="370"/>
      <c r="V23" s="358" t="str">
        <f>VLOOKUP(J23,$Y$19:$Z$20,2,0)</f>
        <v>T2</v>
      </c>
      <c r="W23" s="376"/>
      <c r="X23" s="377"/>
      <c r="Y23" s="62"/>
      <c r="Z23" s="62"/>
      <c r="AA23" s="373"/>
      <c r="AB23" s="375"/>
      <c r="AC23" s="375"/>
      <c r="AD23" s="320" t="s">
        <v>144</v>
      </c>
      <c r="AE23" s="499"/>
      <c r="AF23" s="501"/>
      <c r="AG23" s="326" t="s">
        <v>42</v>
      </c>
      <c r="AH23" s="321">
        <f>AH22+1%</f>
        <v>4.2000000000000003E-2</v>
      </c>
      <c r="AI23" s="321">
        <f>AI22+1%</f>
        <v>4.9200000000000001E-2</v>
      </c>
    </row>
    <row r="24" spans="2:35" ht="16.5" thickBot="1" x14ac:dyDescent="0.25">
      <c r="B24" s="368"/>
      <c r="C24" s="213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9"/>
      <c r="O24" s="379"/>
      <c r="P24" s="379"/>
      <c r="Q24" s="379"/>
      <c r="R24" s="379"/>
      <c r="S24" s="370"/>
      <c r="W24" s="62"/>
      <c r="X24" s="62"/>
      <c r="Y24" s="373"/>
      <c r="Z24" s="373"/>
      <c r="AA24" s="373"/>
      <c r="AB24" s="375"/>
      <c r="AC24" s="375"/>
      <c r="AD24" s="322"/>
      <c r="AE24" s="323"/>
      <c r="AF24" s="323"/>
      <c r="AG24" s="323"/>
      <c r="AH24" s="324"/>
      <c r="AI24" s="325"/>
    </row>
    <row r="25" spans="2:35" ht="19.5" thickBot="1" x14ac:dyDescent="0.25">
      <c r="B25" s="368"/>
      <c r="C25" s="412">
        <v>4</v>
      </c>
      <c r="D25" s="211"/>
      <c r="E25" s="212" t="s">
        <v>136</v>
      </c>
      <c r="F25" s="211"/>
      <c r="G25" s="211"/>
      <c r="H25" s="211"/>
      <c r="I25" s="211"/>
      <c r="J25" s="496" t="s">
        <v>138</v>
      </c>
      <c r="K25" s="497"/>
      <c r="L25" s="497"/>
      <c r="M25" s="498"/>
      <c r="N25" s="379"/>
      <c r="O25" s="379"/>
      <c r="P25" s="379"/>
      <c r="Q25" s="379"/>
      <c r="R25" s="379"/>
      <c r="S25" s="370"/>
      <c r="V25" s="358" t="str">
        <f>VLOOKUP(J25,$AA$21:$AB$22,2,0)</f>
        <v>R1</v>
      </c>
      <c r="W25" s="62"/>
      <c r="X25" s="62"/>
      <c r="Y25" s="373"/>
      <c r="Z25" s="373"/>
      <c r="AA25" s="373"/>
      <c r="AB25" s="375"/>
      <c r="AC25" s="375"/>
      <c r="AD25" s="320" t="s">
        <v>145</v>
      </c>
      <c r="AE25" s="502" t="s">
        <v>37</v>
      </c>
      <c r="AF25" s="500" t="s">
        <v>39</v>
      </c>
      <c r="AG25" s="326" t="s">
        <v>41</v>
      </c>
      <c r="AH25" s="321">
        <f>AH20</f>
        <v>1.2E-2</v>
      </c>
      <c r="AI25" s="321">
        <f>AI20</f>
        <v>1.9199999999999998E-2</v>
      </c>
    </row>
    <row r="26" spans="2:35" ht="16.5" thickBot="1" x14ac:dyDescent="0.25">
      <c r="B26" s="368"/>
      <c r="C26" s="379"/>
      <c r="D26" s="379"/>
      <c r="E26" s="379"/>
      <c r="F26" s="380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0"/>
      <c r="W26" s="62"/>
      <c r="X26" s="62"/>
      <c r="Y26" s="373"/>
      <c r="Z26" s="373"/>
      <c r="AA26" s="373"/>
      <c r="AB26" s="375"/>
      <c r="AC26" s="375"/>
      <c r="AD26" s="320" t="s">
        <v>146</v>
      </c>
      <c r="AE26" s="503"/>
      <c r="AF26" s="501"/>
      <c r="AG26" s="326" t="s">
        <v>42</v>
      </c>
      <c r="AH26" s="321">
        <f>AH25+1%</f>
        <v>2.1999999999999999E-2</v>
      </c>
      <c r="AI26" s="321">
        <f>AI25+1%</f>
        <v>2.9199999999999997E-2</v>
      </c>
    </row>
    <row r="27" spans="2:35" ht="21.75" thickBot="1" x14ac:dyDescent="0.25">
      <c r="B27" s="368"/>
      <c r="C27" s="477" t="s">
        <v>126</v>
      </c>
      <c r="D27" s="478"/>
      <c r="E27" s="478"/>
      <c r="F27" s="478"/>
      <c r="G27" s="478"/>
      <c r="H27" s="478"/>
      <c r="I27" s="478"/>
      <c r="J27" s="478"/>
      <c r="K27" s="478"/>
      <c r="L27" s="478"/>
      <c r="M27" s="479"/>
      <c r="N27" s="314"/>
      <c r="O27" s="312"/>
      <c r="P27" s="312"/>
      <c r="Q27" s="312"/>
      <c r="R27" s="313"/>
      <c r="S27" s="370"/>
      <c r="U27" s="381"/>
      <c r="W27" s="62"/>
      <c r="X27" s="62"/>
      <c r="Y27" s="373"/>
      <c r="Z27" s="373"/>
      <c r="AA27" s="373"/>
      <c r="AB27" s="375"/>
      <c r="AC27" s="375"/>
      <c r="AD27" s="320" t="s">
        <v>147</v>
      </c>
      <c r="AE27" s="503"/>
      <c r="AF27" s="500" t="s">
        <v>40</v>
      </c>
      <c r="AG27" s="326" t="s">
        <v>41</v>
      </c>
      <c r="AH27" s="321">
        <f>AH25+2%</f>
        <v>3.2000000000000001E-2</v>
      </c>
      <c r="AI27" s="321">
        <f>AI25+2%</f>
        <v>3.9199999999999999E-2</v>
      </c>
    </row>
    <row r="28" spans="2:35" ht="21.75" thickBot="1" x14ac:dyDescent="0.25">
      <c r="B28" s="368"/>
      <c r="C28" s="301" t="s">
        <v>22</v>
      </c>
      <c r="D28" s="223" t="s">
        <v>21</v>
      </c>
      <c r="E28" s="494" t="str">
        <f>"(K.A + "&amp;TEXT(E8*100,"0.00")&amp;"% = "&amp;TEXT(E9*100,"0.00")&amp;"%)"</f>
        <v>(K.A + 3.20% = 5.76%)</v>
      </c>
      <c r="F28" s="495"/>
      <c r="G28" s="491" t="str">
        <f>"(K.A + "&amp;TEXT(G8*100,"0.00")&amp;"% = "&amp;TEXT(G9*100,"0.00")&amp;"%)"</f>
        <v>(K.A + 3.92% = 6.48%)</v>
      </c>
      <c r="H28" s="492"/>
      <c r="I28" s="492"/>
      <c r="J28" s="492"/>
      <c r="K28" s="492"/>
      <c r="L28" s="492"/>
      <c r="M28" s="493"/>
      <c r="N28" s="480" t="s">
        <v>20</v>
      </c>
      <c r="O28" s="481"/>
      <c r="P28" s="481"/>
      <c r="Q28" s="481"/>
      <c r="R28" s="482"/>
      <c r="S28" s="370"/>
      <c r="W28" s="62"/>
      <c r="X28" s="62"/>
      <c r="Y28" s="373"/>
      <c r="Z28" s="373"/>
      <c r="AA28" s="373"/>
      <c r="AD28" s="320" t="s">
        <v>148</v>
      </c>
      <c r="AE28" s="504"/>
      <c r="AF28" s="501"/>
      <c r="AG28" s="326" t="s">
        <v>42</v>
      </c>
      <c r="AH28" s="321">
        <f>AH27+1%</f>
        <v>4.2000000000000003E-2</v>
      </c>
      <c r="AI28" s="321">
        <f>AI27+1%</f>
        <v>4.9200000000000001E-2</v>
      </c>
    </row>
    <row r="29" spans="2:35" ht="38.25" thickBot="1" x14ac:dyDescent="0.25">
      <c r="B29" s="368"/>
      <c r="C29" s="302" t="s">
        <v>19</v>
      </c>
      <c r="D29" s="199"/>
      <c r="E29" s="342">
        <f>'2'!B17</f>
        <v>3.0555999999999948E-2</v>
      </c>
      <c r="F29" s="343">
        <f>'3'!B17</f>
        <v>3.0434666666666634E-2</v>
      </c>
      <c r="G29" s="288">
        <f>'4'!B17</f>
        <v>3.4472000000000023E-2</v>
      </c>
      <c r="H29" s="288">
        <f>'5'!B17</f>
        <v>3.4683999999999979E-2</v>
      </c>
      <c r="I29" s="288">
        <f>'6'!B17</f>
        <v>3.4945333333333321E-2</v>
      </c>
      <c r="J29" s="288">
        <f>'7'!B17</f>
        <v>3.5222857142857125E-2</v>
      </c>
      <c r="K29" s="288">
        <f>'8'!B17</f>
        <v>3.5523999999999979E-2</v>
      </c>
      <c r="L29" s="288">
        <f>'9'!B17</f>
        <v>3.5828888888888896E-2</v>
      </c>
      <c r="M29" s="289">
        <f>'10'!B17</f>
        <v>3.6139999999999999E-2</v>
      </c>
      <c r="N29" s="184"/>
      <c r="O29" s="184"/>
      <c r="P29" s="184"/>
      <c r="Q29" s="184"/>
      <c r="R29" s="303"/>
      <c r="S29" s="370"/>
      <c r="W29" s="62"/>
      <c r="X29" s="62"/>
      <c r="Y29" s="373"/>
      <c r="Z29" s="373"/>
      <c r="AA29" s="373"/>
      <c r="AD29" s="322"/>
      <c r="AE29" s="323"/>
      <c r="AF29" s="323"/>
      <c r="AG29" s="327"/>
      <c r="AH29" s="328"/>
      <c r="AI29" s="329"/>
    </row>
    <row r="30" spans="2:35" ht="63.75" thickBot="1" x14ac:dyDescent="0.25">
      <c r="B30" s="368"/>
      <c r="C30" s="304" t="s">
        <v>18</v>
      </c>
      <c r="D30" s="305">
        <v>1</v>
      </c>
      <c r="E30" s="347">
        <v>2</v>
      </c>
      <c r="F30" s="348">
        <v>3</v>
      </c>
      <c r="G30" s="344">
        <v>4</v>
      </c>
      <c r="H30" s="307">
        <v>5</v>
      </c>
      <c r="I30" s="307">
        <v>6</v>
      </c>
      <c r="J30" s="307">
        <v>7</v>
      </c>
      <c r="K30" s="307">
        <v>8</v>
      </c>
      <c r="L30" s="307">
        <v>9</v>
      </c>
      <c r="M30" s="308">
        <v>10</v>
      </c>
      <c r="N30" s="309">
        <v>11</v>
      </c>
      <c r="O30" s="310">
        <v>12</v>
      </c>
      <c r="P30" s="310">
        <v>13</v>
      </c>
      <c r="Q30" s="310">
        <v>14</v>
      </c>
      <c r="R30" s="311">
        <v>15</v>
      </c>
      <c r="S30" s="370"/>
      <c r="W30" s="62"/>
      <c r="X30" s="62"/>
      <c r="Y30" s="373"/>
      <c r="Z30" s="373"/>
      <c r="AA30" s="373"/>
      <c r="AD30" s="320" t="s">
        <v>149</v>
      </c>
      <c r="AE30" s="502" t="s">
        <v>44</v>
      </c>
      <c r="AF30" s="500" t="s">
        <v>39</v>
      </c>
      <c r="AG30" s="326" t="s">
        <v>41</v>
      </c>
      <c r="AH30" s="321">
        <f>AH20</f>
        <v>1.2E-2</v>
      </c>
      <c r="AI30" s="321">
        <f>AI20</f>
        <v>1.9199999999999998E-2</v>
      </c>
    </row>
    <row r="31" spans="2:35" ht="15.75" x14ac:dyDescent="0.2">
      <c r="B31" s="368"/>
      <c r="C31" s="427">
        <v>10000</v>
      </c>
      <c r="D31" s="428">
        <f>PMT(D$11,D$6,$C31*(-1))</f>
        <v>864.85261632749734</v>
      </c>
      <c r="E31" s="429">
        <f t="shared" ref="E31:J46" si="3">PMT(E$11,E$6,$C31*(-1))</f>
        <v>442.12546502707295</v>
      </c>
      <c r="F31" s="430">
        <f t="shared" si="3"/>
        <v>303.13311751561628</v>
      </c>
      <c r="G31" s="431">
        <f t="shared" si="3"/>
        <v>237.05729695857863</v>
      </c>
      <c r="H31" s="428">
        <f t="shared" si="3"/>
        <v>195.56781616140657</v>
      </c>
      <c r="I31" s="428">
        <f t="shared" si="3"/>
        <v>168.00408840560073</v>
      </c>
      <c r="J31" s="428">
        <f t="shared" si="3"/>
        <v>148.39755791883326</v>
      </c>
      <c r="K31" s="432">
        <f>PMT($K$11,$K$6,C31*(-1))</f>
        <v>133.7638893172778</v>
      </c>
      <c r="L31" s="432">
        <f t="shared" ref="L31" si="4">PMT($L$11,$L$6,C31*(-1))</f>
        <v>122.44506839308274</v>
      </c>
      <c r="M31" s="430">
        <f t="shared" ref="M31" si="5">PMT($M$11,$M$6,C31*(-1))</f>
        <v>113.44624255415333</v>
      </c>
      <c r="N31" s="382">
        <f t="shared" ref="N31:N94" si="6">PMT($N$11,$N$6,C31*(-1))</f>
        <v>98.892673477035245</v>
      </c>
      <c r="O31" s="383">
        <f t="shared" ref="O31:O94" si="7">PMT($O$11,$O$6,C31*(-1))</f>
        <v>92.740066254990012</v>
      </c>
      <c r="P31" s="383">
        <f t="shared" ref="P31:P94" si="8">PMT($P$11,$P$6,C31*(-1))</f>
        <v>87.560229057876882</v>
      </c>
      <c r="Q31" s="383">
        <f t="shared" ref="Q31:Q94" si="9">PMT($Q$11,$Q$6,C31*(-1))</f>
        <v>83.144558274553987</v>
      </c>
      <c r="R31" s="384">
        <f t="shared" ref="R31:R94" si="10">PMT($R$11,$R$6,C31*(-1))</f>
        <v>79.340067703333418</v>
      </c>
      <c r="S31" s="370"/>
      <c r="W31" s="62"/>
      <c r="X31" s="62"/>
      <c r="Y31" s="373"/>
      <c r="Z31" s="373"/>
      <c r="AA31" s="373"/>
      <c r="AB31" s="375"/>
      <c r="AC31" s="375"/>
      <c r="AD31" s="320" t="s">
        <v>151</v>
      </c>
      <c r="AE31" s="503"/>
      <c r="AF31" s="501"/>
      <c r="AG31" s="326" t="s">
        <v>42</v>
      </c>
      <c r="AH31" s="321">
        <f>AH30+1%</f>
        <v>2.1999999999999999E-2</v>
      </c>
      <c r="AI31" s="321">
        <f>AI30+1%</f>
        <v>2.9199999999999997E-2</v>
      </c>
    </row>
    <row r="32" spans="2:35" ht="15.75" x14ac:dyDescent="0.2">
      <c r="B32" s="368"/>
      <c r="C32" s="337">
        <v>11000</v>
      </c>
      <c r="D32" s="428">
        <f t="shared" ref="D32:J81" si="11">PMT(D$11,D$6,$C32*(-1))</f>
        <v>951.33787796024717</v>
      </c>
      <c r="E32" s="429">
        <f t="shared" si="3"/>
        <v>486.33801152978026</v>
      </c>
      <c r="F32" s="430">
        <f t="shared" si="3"/>
        <v>333.4464292671779</v>
      </c>
      <c r="G32" s="431">
        <f t="shared" si="3"/>
        <v>260.76302665443649</v>
      </c>
      <c r="H32" s="428">
        <f t="shared" si="3"/>
        <v>215.12459777754725</v>
      </c>
      <c r="I32" s="428">
        <f t="shared" si="3"/>
        <v>184.80449724616079</v>
      </c>
      <c r="J32" s="428">
        <f t="shared" si="3"/>
        <v>163.23731371071656</v>
      </c>
      <c r="K32" s="340">
        <f t="shared" ref="K32:K95" si="12">PMT($K$11,$K$6,C32*(-1))</f>
        <v>147.14027824900558</v>
      </c>
      <c r="L32" s="340">
        <f t="shared" ref="L32:L95" si="13">PMT($L$11,$L$6,C32*(-1))</f>
        <v>134.68957523239101</v>
      </c>
      <c r="M32" s="341">
        <f t="shared" ref="M32:M95" si="14">PMT($M$11,$M$6,C32*(-1))</f>
        <v>124.79086680956866</v>
      </c>
      <c r="N32" s="385">
        <f t="shared" si="6"/>
        <v>108.78194082473878</v>
      </c>
      <c r="O32" s="386">
        <f t="shared" si="7"/>
        <v>102.01407288048901</v>
      </c>
      <c r="P32" s="386">
        <f t="shared" si="8"/>
        <v>96.31625196366457</v>
      </c>
      <c r="Q32" s="386">
        <f t="shared" si="9"/>
        <v>91.459014102009377</v>
      </c>
      <c r="R32" s="387">
        <f t="shared" si="10"/>
        <v>87.274074473666758</v>
      </c>
      <c r="S32" s="370"/>
      <c r="W32" s="62"/>
      <c r="X32" s="62"/>
      <c r="Y32" s="373"/>
      <c r="Z32" s="373"/>
      <c r="AA32" s="373"/>
      <c r="AB32" s="375"/>
      <c r="AC32" s="375"/>
      <c r="AD32" s="320" t="s">
        <v>152</v>
      </c>
      <c r="AE32" s="503"/>
      <c r="AF32" s="500" t="s">
        <v>40</v>
      </c>
      <c r="AG32" s="326" t="s">
        <v>41</v>
      </c>
      <c r="AH32" s="321">
        <f>AH20</f>
        <v>1.2E-2</v>
      </c>
      <c r="AI32" s="321">
        <f>AI20</f>
        <v>1.9199999999999998E-2</v>
      </c>
    </row>
    <row r="33" spans="2:35" ht="15.75" x14ac:dyDescent="0.2">
      <c r="B33" s="368"/>
      <c r="C33" s="337">
        <v>12000</v>
      </c>
      <c r="D33" s="428">
        <f t="shared" si="11"/>
        <v>1037.8231395929968</v>
      </c>
      <c r="E33" s="429">
        <f t="shared" si="3"/>
        <v>530.55055803248752</v>
      </c>
      <c r="F33" s="430">
        <f t="shared" si="3"/>
        <v>363.75974101873953</v>
      </c>
      <c r="G33" s="431">
        <f t="shared" si="3"/>
        <v>284.46875635029437</v>
      </c>
      <c r="H33" s="428">
        <f t="shared" si="3"/>
        <v>234.68137939368788</v>
      </c>
      <c r="I33" s="428">
        <f t="shared" si="3"/>
        <v>201.60490608672086</v>
      </c>
      <c r="J33" s="428">
        <f t="shared" si="3"/>
        <v>178.0770695025999</v>
      </c>
      <c r="K33" s="340">
        <f t="shared" si="12"/>
        <v>160.51666718073335</v>
      </c>
      <c r="L33" s="340">
        <f t="shared" si="13"/>
        <v>146.93408207169927</v>
      </c>
      <c r="M33" s="341">
        <f t="shared" si="14"/>
        <v>136.13549106498397</v>
      </c>
      <c r="N33" s="385">
        <f t="shared" si="6"/>
        <v>118.67120817244229</v>
      </c>
      <c r="O33" s="386">
        <f t="shared" si="7"/>
        <v>111.28807950598801</v>
      </c>
      <c r="P33" s="386">
        <f t="shared" si="8"/>
        <v>105.07227486945226</v>
      </c>
      <c r="Q33" s="386">
        <f t="shared" si="9"/>
        <v>99.773469929464781</v>
      </c>
      <c r="R33" s="387">
        <f t="shared" si="10"/>
        <v>95.208081244000098</v>
      </c>
      <c r="S33" s="370"/>
      <c r="W33" s="62"/>
      <c r="X33" s="62"/>
      <c r="Y33" s="373"/>
      <c r="Z33" s="373"/>
      <c r="AA33" s="373"/>
      <c r="AD33" s="320" t="s">
        <v>153</v>
      </c>
      <c r="AE33" s="504"/>
      <c r="AF33" s="501"/>
      <c r="AG33" s="326" t="s">
        <v>42</v>
      </c>
      <c r="AH33" s="321">
        <f>AH32+1%</f>
        <v>2.1999999999999999E-2</v>
      </c>
      <c r="AI33" s="321">
        <f>AI32+1%</f>
        <v>2.9199999999999997E-2</v>
      </c>
    </row>
    <row r="34" spans="2:35" ht="15.75" x14ac:dyDescent="0.2">
      <c r="B34" s="368"/>
      <c r="C34" s="337">
        <v>13000</v>
      </c>
      <c r="D34" s="428">
        <f t="shared" si="11"/>
        <v>1124.3084012257466</v>
      </c>
      <c r="E34" s="429">
        <f t="shared" si="3"/>
        <v>574.76310453519488</v>
      </c>
      <c r="F34" s="430">
        <f t="shared" si="3"/>
        <v>394.07305277030116</v>
      </c>
      <c r="G34" s="431">
        <f t="shared" si="3"/>
        <v>308.1744860461522</v>
      </c>
      <c r="H34" s="428">
        <f t="shared" si="3"/>
        <v>254.23816100982856</v>
      </c>
      <c r="I34" s="428">
        <f t="shared" si="3"/>
        <v>218.40531492728095</v>
      </c>
      <c r="J34" s="428">
        <f t="shared" si="3"/>
        <v>192.91682529448323</v>
      </c>
      <c r="K34" s="340">
        <f t="shared" si="12"/>
        <v>173.89305611246112</v>
      </c>
      <c r="L34" s="340">
        <f t="shared" si="13"/>
        <v>159.17858891100755</v>
      </c>
      <c r="M34" s="341">
        <f t="shared" si="14"/>
        <v>147.48011532039934</v>
      </c>
      <c r="N34" s="385">
        <f t="shared" si="6"/>
        <v>128.56047552014584</v>
      </c>
      <c r="O34" s="386">
        <f t="shared" si="7"/>
        <v>120.56208613148701</v>
      </c>
      <c r="P34" s="386">
        <f t="shared" si="8"/>
        <v>113.82829777523995</v>
      </c>
      <c r="Q34" s="386">
        <f t="shared" si="9"/>
        <v>108.08792575692017</v>
      </c>
      <c r="R34" s="387">
        <f t="shared" si="10"/>
        <v>103.14208801433344</v>
      </c>
      <c r="S34" s="370"/>
      <c r="W34" s="62"/>
      <c r="X34" s="62"/>
      <c r="Y34" s="373"/>
      <c r="Z34" s="373"/>
      <c r="AA34" s="373"/>
      <c r="AD34" s="322"/>
      <c r="AE34" s="323"/>
      <c r="AF34" s="323"/>
      <c r="AG34" s="327"/>
      <c r="AH34" s="328"/>
      <c r="AI34" s="329"/>
    </row>
    <row r="35" spans="2:35" ht="15.75" x14ac:dyDescent="0.2">
      <c r="B35" s="368"/>
      <c r="C35" s="337">
        <v>14000</v>
      </c>
      <c r="D35" s="338">
        <f t="shared" si="11"/>
        <v>1210.7936628584964</v>
      </c>
      <c r="E35" s="339">
        <f t="shared" si="3"/>
        <v>618.97565103790214</v>
      </c>
      <c r="F35" s="341">
        <f t="shared" si="3"/>
        <v>424.38636452186279</v>
      </c>
      <c r="G35" s="345">
        <f t="shared" si="3"/>
        <v>331.88021574201008</v>
      </c>
      <c r="H35" s="340">
        <f t="shared" si="3"/>
        <v>273.79494262596921</v>
      </c>
      <c r="I35" s="340">
        <f t="shared" si="3"/>
        <v>235.20572376784102</v>
      </c>
      <c r="J35" s="340">
        <f t="shared" si="3"/>
        <v>207.75658108636654</v>
      </c>
      <c r="K35" s="340">
        <f t="shared" si="12"/>
        <v>187.26944504418893</v>
      </c>
      <c r="L35" s="340">
        <f t="shared" si="13"/>
        <v>171.42309575031581</v>
      </c>
      <c r="M35" s="341">
        <f t="shared" si="14"/>
        <v>158.82473957581465</v>
      </c>
      <c r="N35" s="385">
        <f t="shared" si="6"/>
        <v>138.44974286784935</v>
      </c>
      <c r="O35" s="386">
        <f t="shared" si="7"/>
        <v>129.83609275698601</v>
      </c>
      <c r="P35" s="386">
        <f t="shared" si="8"/>
        <v>122.58432068102763</v>
      </c>
      <c r="Q35" s="386">
        <f t="shared" si="9"/>
        <v>116.40238158437558</v>
      </c>
      <c r="R35" s="387">
        <f t="shared" si="10"/>
        <v>111.07609478466678</v>
      </c>
      <c r="S35" s="370"/>
      <c r="W35" s="62"/>
      <c r="X35" s="62"/>
      <c r="Y35" s="373"/>
      <c r="Z35" s="373"/>
      <c r="AA35" s="373"/>
      <c r="AD35" s="320" t="s">
        <v>154</v>
      </c>
      <c r="AE35" s="502" t="s">
        <v>134</v>
      </c>
      <c r="AF35" s="500" t="s">
        <v>39</v>
      </c>
      <c r="AG35" s="326" t="s">
        <v>41</v>
      </c>
      <c r="AH35" s="321">
        <f>AH20</f>
        <v>1.2E-2</v>
      </c>
      <c r="AI35" s="321">
        <f>AI20</f>
        <v>1.9199999999999998E-2</v>
      </c>
    </row>
    <row r="36" spans="2:35" s="425" customFormat="1" ht="15.75" x14ac:dyDescent="0.2">
      <c r="B36" s="420"/>
      <c r="C36" s="337">
        <v>15000</v>
      </c>
      <c r="D36" s="338">
        <f t="shared" si="11"/>
        <v>1297.278924491246</v>
      </c>
      <c r="E36" s="339">
        <f t="shared" si="3"/>
        <v>663.18819754060951</v>
      </c>
      <c r="F36" s="341">
        <f t="shared" si="3"/>
        <v>454.69967627342442</v>
      </c>
      <c r="G36" s="345">
        <f t="shared" si="3"/>
        <v>355.58594543786796</v>
      </c>
      <c r="H36" s="340">
        <f t="shared" si="3"/>
        <v>293.35172424210987</v>
      </c>
      <c r="I36" s="340">
        <f t="shared" si="3"/>
        <v>252.00613260840109</v>
      </c>
      <c r="J36" s="340">
        <f t="shared" si="3"/>
        <v>222.59633687824987</v>
      </c>
      <c r="K36" s="340">
        <f t="shared" si="12"/>
        <v>200.64583397591667</v>
      </c>
      <c r="L36" s="340">
        <f t="shared" si="13"/>
        <v>183.66760258962412</v>
      </c>
      <c r="M36" s="341">
        <f t="shared" si="14"/>
        <v>170.16936383122999</v>
      </c>
      <c r="N36" s="421">
        <f t="shared" si="6"/>
        <v>148.33901021555289</v>
      </c>
      <c r="O36" s="422">
        <f t="shared" si="7"/>
        <v>139.110099382485</v>
      </c>
      <c r="P36" s="422">
        <f t="shared" si="8"/>
        <v>131.34034358681532</v>
      </c>
      <c r="Q36" s="422">
        <f t="shared" si="9"/>
        <v>124.71683741183097</v>
      </c>
      <c r="R36" s="423">
        <f t="shared" si="10"/>
        <v>119.01010155500012</v>
      </c>
      <c r="S36" s="424"/>
      <c r="W36" s="336"/>
      <c r="X36" s="336"/>
      <c r="Y36" s="373"/>
      <c r="Z36" s="373"/>
      <c r="AA36" s="373"/>
      <c r="AD36" s="426" t="s">
        <v>155</v>
      </c>
      <c r="AE36" s="503"/>
      <c r="AF36" s="501"/>
      <c r="AG36" s="326" t="s">
        <v>42</v>
      </c>
      <c r="AH36" s="321">
        <f>AH35+1%</f>
        <v>2.1999999999999999E-2</v>
      </c>
      <c r="AI36" s="321">
        <f>AI35+1%</f>
        <v>2.9199999999999997E-2</v>
      </c>
    </row>
    <row r="37" spans="2:35" ht="15.75" x14ac:dyDescent="0.2">
      <c r="B37" s="368"/>
      <c r="C37" s="337">
        <v>16000</v>
      </c>
      <c r="D37" s="338">
        <f t="shared" si="11"/>
        <v>1383.7641861239956</v>
      </c>
      <c r="E37" s="339">
        <f t="shared" si="3"/>
        <v>707.40074404331676</v>
      </c>
      <c r="F37" s="341">
        <f t="shared" si="3"/>
        <v>485.01298802498604</v>
      </c>
      <c r="G37" s="345">
        <f t="shared" si="3"/>
        <v>379.29167513372579</v>
      </c>
      <c r="H37" s="340">
        <f t="shared" si="3"/>
        <v>312.90850585825052</v>
      </c>
      <c r="I37" s="340">
        <f t="shared" si="3"/>
        <v>268.80654144896118</v>
      </c>
      <c r="J37" s="340">
        <f t="shared" si="3"/>
        <v>237.43609267013321</v>
      </c>
      <c r="K37" s="340">
        <f t="shared" si="12"/>
        <v>214.02222290764448</v>
      </c>
      <c r="L37" s="340">
        <f t="shared" si="13"/>
        <v>195.91210942893238</v>
      </c>
      <c r="M37" s="341">
        <f t="shared" si="14"/>
        <v>181.5139880866453</v>
      </c>
      <c r="N37" s="385">
        <f t="shared" si="6"/>
        <v>158.2282775632564</v>
      </c>
      <c r="O37" s="386">
        <f t="shared" si="7"/>
        <v>148.38410600798403</v>
      </c>
      <c r="P37" s="386">
        <f t="shared" si="8"/>
        <v>140.09636649260301</v>
      </c>
      <c r="Q37" s="386">
        <f t="shared" si="9"/>
        <v>133.03129323928636</v>
      </c>
      <c r="R37" s="387">
        <f t="shared" si="10"/>
        <v>126.94410832533347</v>
      </c>
      <c r="S37" s="370"/>
      <c r="W37" s="62"/>
      <c r="X37" s="62"/>
      <c r="Y37" s="373"/>
      <c r="Z37" s="373"/>
      <c r="AA37" s="373"/>
      <c r="AD37" s="320" t="s">
        <v>156</v>
      </c>
      <c r="AE37" s="503"/>
      <c r="AF37" s="500" t="s">
        <v>40</v>
      </c>
      <c r="AG37" s="326" t="s">
        <v>41</v>
      </c>
      <c r="AH37" s="321">
        <f>AH35+2%</f>
        <v>3.2000000000000001E-2</v>
      </c>
      <c r="AI37" s="321">
        <f>AI35+2%</f>
        <v>3.9199999999999999E-2</v>
      </c>
    </row>
    <row r="38" spans="2:35" ht="15.75" x14ac:dyDescent="0.2">
      <c r="B38" s="368"/>
      <c r="C38" s="337">
        <v>17000</v>
      </c>
      <c r="D38" s="338">
        <f t="shared" si="11"/>
        <v>1470.2494477567454</v>
      </c>
      <c r="E38" s="339">
        <f t="shared" si="3"/>
        <v>751.61329054602402</v>
      </c>
      <c r="F38" s="341">
        <f t="shared" si="3"/>
        <v>515.32629977654767</v>
      </c>
      <c r="G38" s="345">
        <f t="shared" si="3"/>
        <v>402.99740482958367</v>
      </c>
      <c r="H38" s="340">
        <f t="shared" si="3"/>
        <v>332.46528747439118</v>
      </c>
      <c r="I38" s="340">
        <f t="shared" si="3"/>
        <v>285.60695028952125</v>
      </c>
      <c r="J38" s="340">
        <f t="shared" si="3"/>
        <v>252.27584846201651</v>
      </c>
      <c r="K38" s="340">
        <f t="shared" si="12"/>
        <v>227.39861183937222</v>
      </c>
      <c r="L38" s="340">
        <f t="shared" si="13"/>
        <v>208.15661626824067</v>
      </c>
      <c r="M38" s="341">
        <f t="shared" si="14"/>
        <v>192.85861234206064</v>
      </c>
      <c r="N38" s="385">
        <f t="shared" si="6"/>
        <v>168.11754491095994</v>
      </c>
      <c r="O38" s="386">
        <f t="shared" si="7"/>
        <v>157.658112633483</v>
      </c>
      <c r="P38" s="386">
        <f t="shared" si="8"/>
        <v>148.85238939839067</v>
      </c>
      <c r="Q38" s="386">
        <f t="shared" si="9"/>
        <v>141.34574906674177</v>
      </c>
      <c r="R38" s="387">
        <f t="shared" si="10"/>
        <v>134.8781150956668</v>
      </c>
      <c r="S38" s="370"/>
      <c r="W38" s="62"/>
      <c r="X38" s="62"/>
      <c r="Y38" s="373"/>
      <c r="Z38" s="373"/>
      <c r="AA38" s="373"/>
      <c r="AD38" s="320" t="s">
        <v>157</v>
      </c>
      <c r="AE38" s="504"/>
      <c r="AF38" s="501"/>
      <c r="AG38" s="326" t="s">
        <v>42</v>
      </c>
      <c r="AH38" s="321">
        <f>AH37+1%</f>
        <v>4.2000000000000003E-2</v>
      </c>
      <c r="AI38" s="321">
        <f>AI37+1%</f>
        <v>4.9200000000000001E-2</v>
      </c>
    </row>
    <row r="39" spans="2:35" ht="15.75" x14ac:dyDescent="0.2">
      <c r="B39" s="368"/>
      <c r="C39" s="337">
        <v>18000</v>
      </c>
      <c r="D39" s="338">
        <f t="shared" si="11"/>
        <v>1556.7347093894953</v>
      </c>
      <c r="E39" s="339">
        <f t="shared" si="3"/>
        <v>795.82583704873139</v>
      </c>
      <c r="F39" s="341">
        <f t="shared" si="3"/>
        <v>545.6396115281093</v>
      </c>
      <c r="G39" s="345">
        <f t="shared" si="3"/>
        <v>426.7031345254415</v>
      </c>
      <c r="H39" s="340">
        <f t="shared" si="3"/>
        <v>352.02206909053189</v>
      </c>
      <c r="I39" s="340">
        <f t="shared" si="3"/>
        <v>302.40735913008132</v>
      </c>
      <c r="J39" s="340">
        <f t="shared" si="3"/>
        <v>267.11560425389985</v>
      </c>
      <c r="K39" s="340">
        <f t="shared" si="12"/>
        <v>240.77500077110003</v>
      </c>
      <c r="L39" s="340">
        <f t="shared" si="13"/>
        <v>220.40112310754893</v>
      </c>
      <c r="M39" s="341">
        <f t="shared" si="14"/>
        <v>204.20323659747601</v>
      </c>
      <c r="N39" s="385">
        <f t="shared" si="6"/>
        <v>178.00681225866347</v>
      </c>
      <c r="O39" s="386">
        <f t="shared" si="7"/>
        <v>166.93211925898203</v>
      </c>
      <c r="P39" s="386">
        <f t="shared" si="8"/>
        <v>157.60841230417839</v>
      </c>
      <c r="Q39" s="386">
        <f t="shared" si="9"/>
        <v>149.66020489419716</v>
      </c>
      <c r="R39" s="387">
        <f t="shared" si="10"/>
        <v>142.81212186600015</v>
      </c>
      <c r="S39" s="370"/>
      <c r="W39" s="62"/>
      <c r="X39" s="62"/>
      <c r="Y39" s="373"/>
      <c r="Z39" s="373"/>
      <c r="AA39" s="373"/>
      <c r="AD39" s="322"/>
      <c r="AE39" s="323"/>
      <c r="AF39" s="323"/>
      <c r="AG39" s="323"/>
      <c r="AH39" s="324"/>
      <c r="AI39" s="325"/>
    </row>
    <row r="40" spans="2:35" ht="15.6" customHeight="1" x14ac:dyDescent="0.2">
      <c r="B40" s="368"/>
      <c r="C40" s="337">
        <v>19000</v>
      </c>
      <c r="D40" s="338">
        <f t="shared" si="11"/>
        <v>1643.2199710222449</v>
      </c>
      <c r="E40" s="339">
        <f t="shared" si="3"/>
        <v>840.03838355143864</v>
      </c>
      <c r="F40" s="341">
        <f t="shared" si="3"/>
        <v>575.95292327967093</v>
      </c>
      <c r="G40" s="345">
        <f t="shared" si="3"/>
        <v>450.40886422129944</v>
      </c>
      <c r="H40" s="340">
        <f t="shared" si="3"/>
        <v>371.57885070667248</v>
      </c>
      <c r="I40" s="340">
        <f t="shared" si="3"/>
        <v>319.20776797064138</v>
      </c>
      <c r="J40" s="340">
        <f t="shared" si="3"/>
        <v>281.95536004578315</v>
      </c>
      <c r="K40" s="340">
        <f t="shared" si="12"/>
        <v>254.1513897028278</v>
      </c>
      <c r="L40" s="340">
        <f t="shared" si="13"/>
        <v>232.64562994685721</v>
      </c>
      <c r="M40" s="341">
        <f t="shared" si="14"/>
        <v>215.54786085289132</v>
      </c>
      <c r="N40" s="385">
        <f t="shared" si="6"/>
        <v>187.89607960636698</v>
      </c>
      <c r="O40" s="386">
        <f t="shared" si="7"/>
        <v>176.206125884481</v>
      </c>
      <c r="P40" s="386">
        <f t="shared" si="8"/>
        <v>166.36443520996605</v>
      </c>
      <c r="Q40" s="386">
        <f t="shared" si="9"/>
        <v>157.97466072165258</v>
      </c>
      <c r="R40" s="387">
        <f t="shared" si="10"/>
        <v>150.74612863633348</v>
      </c>
      <c r="S40" s="370"/>
      <c r="W40" s="62"/>
      <c r="X40" s="62"/>
      <c r="Y40" s="373"/>
      <c r="Z40" s="373"/>
      <c r="AA40" s="373"/>
      <c r="AD40" s="320" t="s">
        <v>158</v>
      </c>
      <c r="AE40" s="499" t="s">
        <v>130</v>
      </c>
      <c r="AF40" s="500" t="s">
        <v>39</v>
      </c>
      <c r="AG40" s="326" t="s">
        <v>41</v>
      </c>
      <c r="AH40" s="321">
        <v>1.1599999999999999E-2</v>
      </c>
      <c r="AI40" s="321">
        <v>1.8800000000000001E-2</v>
      </c>
    </row>
    <row r="41" spans="2:35" ht="15.6" customHeight="1" x14ac:dyDescent="0.2">
      <c r="B41" s="368"/>
      <c r="C41" s="337">
        <v>20000</v>
      </c>
      <c r="D41" s="338">
        <f t="shared" si="11"/>
        <v>1729.7052326549947</v>
      </c>
      <c r="E41" s="339">
        <f t="shared" si="3"/>
        <v>884.2509300541459</v>
      </c>
      <c r="F41" s="341">
        <f t="shared" si="3"/>
        <v>606.26623503123255</v>
      </c>
      <c r="G41" s="345">
        <f t="shared" si="3"/>
        <v>474.11459391715726</v>
      </c>
      <c r="H41" s="340">
        <f t="shared" si="3"/>
        <v>391.13563232281314</v>
      </c>
      <c r="I41" s="340">
        <f t="shared" si="3"/>
        <v>336.00817681120145</v>
      </c>
      <c r="J41" s="340">
        <f t="shared" si="3"/>
        <v>296.79511583766651</v>
      </c>
      <c r="K41" s="340">
        <f t="shared" si="12"/>
        <v>267.5277786345556</v>
      </c>
      <c r="L41" s="340">
        <f t="shared" si="13"/>
        <v>244.89013678616547</v>
      </c>
      <c r="M41" s="341">
        <f t="shared" si="14"/>
        <v>226.89248510830666</v>
      </c>
      <c r="N41" s="388">
        <f t="shared" si="6"/>
        <v>197.78534695407049</v>
      </c>
      <c r="O41" s="389">
        <f t="shared" si="7"/>
        <v>185.48013250998002</v>
      </c>
      <c r="P41" s="389">
        <f t="shared" si="8"/>
        <v>175.12045811575376</v>
      </c>
      <c r="Q41" s="389">
        <f t="shared" si="9"/>
        <v>166.28911654910797</v>
      </c>
      <c r="R41" s="390">
        <f t="shared" si="10"/>
        <v>158.68013540666684</v>
      </c>
      <c r="S41" s="370"/>
      <c r="W41" s="62"/>
      <c r="X41" s="62"/>
      <c r="Y41" s="373"/>
      <c r="Z41" s="373"/>
      <c r="AA41" s="373"/>
      <c r="AD41" s="320" t="s">
        <v>159</v>
      </c>
      <c r="AE41" s="499"/>
      <c r="AF41" s="501"/>
      <c r="AG41" s="326" t="s">
        <v>42</v>
      </c>
      <c r="AH41" s="321">
        <f>AH40+1%</f>
        <v>2.1600000000000001E-2</v>
      </c>
      <c r="AI41" s="321">
        <f>AI40+1%</f>
        <v>2.8799999999999999E-2</v>
      </c>
    </row>
    <row r="42" spans="2:35" ht="15.6" customHeight="1" x14ac:dyDescent="0.2">
      <c r="B42" s="368"/>
      <c r="C42" s="337">
        <v>21000</v>
      </c>
      <c r="D42" s="338">
        <f t="shared" si="11"/>
        <v>1816.1904942877443</v>
      </c>
      <c r="E42" s="339">
        <f t="shared" si="3"/>
        <v>928.46347655685327</v>
      </c>
      <c r="F42" s="341">
        <f t="shared" si="3"/>
        <v>636.57954678279418</v>
      </c>
      <c r="G42" s="345">
        <f t="shared" si="3"/>
        <v>497.82032361301509</v>
      </c>
      <c r="H42" s="340">
        <f t="shared" si="3"/>
        <v>410.69241393895385</v>
      </c>
      <c r="I42" s="340">
        <f t="shared" si="3"/>
        <v>352.80858565176152</v>
      </c>
      <c r="J42" s="340">
        <f t="shared" si="3"/>
        <v>311.63487162954982</v>
      </c>
      <c r="K42" s="340">
        <f t="shared" si="12"/>
        <v>280.90416756628338</v>
      </c>
      <c r="L42" s="340">
        <f t="shared" si="13"/>
        <v>257.13464362547376</v>
      </c>
      <c r="M42" s="341">
        <f t="shared" si="14"/>
        <v>238.237109363722</v>
      </c>
      <c r="N42" s="385">
        <f t="shared" si="6"/>
        <v>207.67461430177403</v>
      </c>
      <c r="O42" s="386">
        <f t="shared" si="7"/>
        <v>194.75413913547899</v>
      </c>
      <c r="P42" s="386">
        <f t="shared" si="8"/>
        <v>183.87648102154142</v>
      </c>
      <c r="Q42" s="386">
        <f t="shared" si="9"/>
        <v>174.60357237656336</v>
      </c>
      <c r="R42" s="387">
        <f t="shared" si="10"/>
        <v>166.61414217700019</v>
      </c>
      <c r="S42" s="370"/>
      <c r="W42" s="62"/>
      <c r="X42" s="62"/>
      <c r="Y42" s="373"/>
      <c r="Z42" s="373"/>
      <c r="AA42" s="373"/>
      <c r="AD42" s="320" t="s">
        <v>160</v>
      </c>
      <c r="AE42" s="499"/>
      <c r="AF42" s="500" t="s">
        <v>40</v>
      </c>
      <c r="AG42" s="326" t="s">
        <v>41</v>
      </c>
      <c r="AH42" s="321">
        <f>AH40+2%</f>
        <v>3.1600000000000003E-2</v>
      </c>
      <c r="AI42" s="321">
        <f>AI40+2%</f>
        <v>3.8800000000000001E-2</v>
      </c>
    </row>
    <row r="43" spans="2:35" ht="15.6" customHeight="1" x14ac:dyDescent="0.2">
      <c r="B43" s="368"/>
      <c r="C43" s="337">
        <v>22000</v>
      </c>
      <c r="D43" s="338">
        <f t="shared" si="11"/>
        <v>1902.6757559204943</v>
      </c>
      <c r="E43" s="339">
        <f t="shared" si="3"/>
        <v>972.67602305956052</v>
      </c>
      <c r="F43" s="341">
        <f t="shared" si="3"/>
        <v>666.89285853435581</v>
      </c>
      <c r="G43" s="345">
        <f t="shared" si="3"/>
        <v>521.52605330887297</v>
      </c>
      <c r="H43" s="340">
        <f t="shared" si="3"/>
        <v>430.2491955550945</v>
      </c>
      <c r="I43" s="340">
        <f t="shared" si="3"/>
        <v>369.60899449232159</v>
      </c>
      <c r="J43" s="340">
        <f t="shared" si="3"/>
        <v>326.47462742143313</v>
      </c>
      <c r="K43" s="340">
        <f t="shared" si="12"/>
        <v>294.28055649801115</v>
      </c>
      <c r="L43" s="340">
        <f t="shared" si="13"/>
        <v>269.37915046478201</v>
      </c>
      <c r="M43" s="341">
        <f t="shared" si="14"/>
        <v>249.58173361913731</v>
      </c>
      <c r="N43" s="385">
        <f t="shared" si="6"/>
        <v>217.56388164947757</v>
      </c>
      <c r="O43" s="386">
        <f t="shared" si="7"/>
        <v>204.02814576097802</v>
      </c>
      <c r="P43" s="386">
        <f t="shared" si="8"/>
        <v>192.63250392732914</v>
      </c>
      <c r="Q43" s="386">
        <f t="shared" si="9"/>
        <v>182.91802820401875</v>
      </c>
      <c r="R43" s="387">
        <f t="shared" si="10"/>
        <v>174.54814894733352</v>
      </c>
      <c r="S43" s="370"/>
      <c r="W43" s="62"/>
      <c r="X43" s="62"/>
      <c r="AD43" s="320" t="s">
        <v>161</v>
      </c>
      <c r="AE43" s="499"/>
      <c r="AF43" s="501"/>
      <c r="AG43" s="326" t="s">
        <v>42</v>
      </c>
      <c r="AH43" s="321">
        <f>AH42+1%</f>
        <v>4.1600000000000005E-2</v>
      </c>
      <c r="AI43" s="321">
        <f>AI42+1%</f>
        <v>4.8800000000000003E-2</v>
      </c>
    </row>
    <row r="44" spans="2:35" ht="15.6" customHeight="1" x14ac:dyDescent="0.2">
      <c r="B44" s="368"/>
      <c r="C44" s="337">
        <v>23000</v>
      </c>
      <c r="D44" s="338">
        <f t="shared" si="11"/>
        <v>1989.1610175532439</v>
      </c>
      <c r="E44" s="339">
        <f t="shared" si="3"/>
        <v>1016.8885695622678</v>
      </c>
      <c r="F44" s="341">
        <f t="shared" si="3"/>
        <v>697.20617028591744</v>
      </c>
      <c r="G44" s="345">
        <f t="shared" si="3"/>
        <v>545.2317830047308</v>
      </c>
      <c r="H44" s="340">
        <f t="shared" si="3"/>
        <v>449.8059771712351</v>
      </c>
      <c r="I44" s="340">
        <f t="shared" si="3"/>
        <v>386.40940333288165</v>
      </c>
      <c r="J44" s="340">
        <f t="shared" si="3"/>
        <v>341.31438321331649</v>
      </c>
      <c r="K44" s="340">
        <f t="shared" si="12"/>
        <v>307.65694542973893</v>
      </c>
      <c r="L44" s="340">
        <f t="shared" si="13"/>
        <v>281.62365730409027</v>
      </c>
      <c r="M44" s="341">
        <f t="shared" si="14"/>
        <v>260.92635787455265</v>
      </c>
      <c r="N44" s="385">
        <f t="shared" si="6"/>
        <v>227.4531489971811</v>
      </c>
      <c r="O44" s="386">
        <f t="shared" si="7"/>
        <v>213.30215238647699</v>
      </c>
      <c r="P44" s="386">
        <f t="shared" si="8"/>
        <v>201.3885268331168</v>
      </c>
      <c r="Q44" s="386">
        <f t="shared" si="9"/>
        <v>191.23248403147417</v>
      </c>
      <c r="R44" s="387">
        <f t="shared" si="10"/>
        <v>182.48215571766684</v>
      </c>
      <c r="S44" s="370"/>
      <c r="AD44" s="322"/>
      <c r="AE44" s="323"/>
      <c r="AF44" s="323"/>
      <c r="AG44" s="323"/>
      <c r="AH44" s="324"/>
      <c r="AI44" s="325"/>
    </row>
    <row r="45" spans="2:35" ht="15.6" customHeight="1" x14ac:dyDescent="0.2">
      <c r="B45" s="368"/>
      <c r="C45" s="337">
        <v>24000</v>
      </c>
      <c r="D45" s="338">
        <f t="shared" si="11"/>
        <v>2075.6462791859935</v>
      </c>
      <c r="E45" s="339">
        <f t="shared" si="3"/>
        <v>1061.101116064975</v>
      </c>
      <c r="F45" s="341">
        <f t="shared" si="3"/>
        <v>727.51948203747907</v>
      </c>
      <c r="G45" s="345">
        <f t="shared" si="3"/>
        <v>568.93751270058874</v>
      </c>
      <c r="H45" s="340">
        <f t="shared" si="3"/>
        <v>469.36275878737575</v>
      </c>
      <c r="I45" s="340">
        <f t="shared" si="3"/>
        <v>403.20981217344172</v>
      </c>
      <c r="J45" s="340">
        <f t="shared" si="3"/>
        <v>356.1541390051998</v>
      </c>
      <c r="K45" s="340">
        <f t="shared" si="12"/>
        <v>321.0333343614667</v>
      </c>
      <c r="L45" s="340">
        <f t="shared" si="13"/>
        <v>293.86816414339853</v>
      </c>
      <c r="M45" s="341">
        <f t="shared" si="14"/>
        <v>272.27098212996793</v>
      </c>
      <c r="N45" s="385">
        <f t="shared" si="6"/>
        <v>237.34241634488458</v>
      </c>
      <c r="O45" s="386">
        <f t="shared" si="7"/>
        <v>222.57615901197602</v>
      </c>
      <c r="P45" s="386">
        <f t="shared" si="8"/>
        <v>210.14454973890452</v>
      </c>
      <c r="Q45" s="386">
        <f t="shared" si="9"/>
        <v>199.54693985892956</v>
      </c>
      <c r="R45" s="387">
        <f t="shared" si="10"/>
        <v>190.4161624880002</v>
      </c>
      <c r="S45" s="370"/>
      <c r="AD45" s="320" t="s">
        <v>162</v>
      </c>
      <c r="AE45" s="502" t="s">
        <v>37</v>
      </c>
      <c r="AF45" s="500" t="s">
        <v>39</v>
      </c>
      <c r="AG45" s="326" t="s">
        <v>41</v>
      </c>
      <c r="AH45" s="321">
        <f>AH40</f>
        <v>1.1599999999999999E-2</v>
      </c>
      <c r="AI45" s="321">
        <f>AI40</f>
        <v>1.8800000000000001E-2</v>
      </c>
    </row>
    <row r="46" spans="2:35" s="425" customFormat="1" ht="15.6" customHeight="1" x14ac:dyDescent="0.2">
      <c r="B46" s="420"/>
      <c r="C46" s="337">
        <v>25000</v>
      </c>
      <c r="D46" s="338">
        <f t="shared" si="11"/>
        <v>2162.1315408187434</v>
      </c>
      <c r="E46" s="339">
        <f t="shared" si="3"/>
        <v>1105.3136625676823</v>
      </c>
      <c r="F46" s="341">
        <f t="shared" si="3"/>
        <v>757.83279378904069</v>
      </c>
      <c r="G46" s="345">
        <f t="shared" si="3"/>
        <v>592.64324239644657</v>
      </c>
      <c r="H46" s="340">
        <f t="shared" si="3"/>
        <v>488.91954040351646</v>
      </c>
      <c r="I46" s="340">
        <f t="shared" si="3"/>
        <v>420.01022101400179</v>
      </c>
      <c r="J46" s="340">
        <f t="shared" si="3"/>
        <v>370.9938947970831</v>
      </c>
      <c r="K46" s="340">
        <f t="shared" si="12"/>
        <v>334.40972329319447</v>
      </c>
      <c r="L46" s="340">
        <f t="shared" si="13"/>
        <v>306.11267098270685</v>
      </c>
      <c r="M46" s="341">
        <f t="shared" si="14"/>
        <v>283.61560638538333</v>
      </c>
      <c r="N46" s="421">
        <f t="shared" si="6"/>
        <v>247.23168369258812</v>
      </c>
      <c r="O46" s="422">
        <f t="shared" si="7"/>
        <v>231.85016563747499</v>
      </c>
      <c r="P46" s="422">
        <f t="shared" si="8"/>
        <v>218.90057264469218</v>
      </c>
      <c r="Q46" s="422">
        <f t="shared" si="9"/>
        <v>207.86139568638495</v>
      </c>
      <c r="R46" s="423">
        <f t="shared" si="10"/>
        <v>198.35016925833355</v>
      </c>
      <c r="S46" s="424"/>
      <c r="AD46" s="426" t="s">
        <v>163</v>
      </c>
      <c r="AE46" s="503"/>
      <c r="AF46" s="501"/>
      <c r="AG46" s="326" t="s">
        <v>42</v>
      </c>
      <c r="AH46" s="321">
        <f>AH45+1%</f>
        <v>2.1600000000000001E-2</v>
      </c>
      <c r="AI46" s="321">
        <f>AI45+1%</f>
        <v>2.8799999999999999E-2</v>
      </c>
    </row>
    <row r="47" spans="2:35" ht="15.6" customHeight="1" x14ac:dyDescent="0.2">
      <c r="B47" s="368"/>
      <c r="C47" s="337">
        <v>26000</v>
      </c>
      <c r="D47" s="338">
        <f t="shared" si="11"/>
        <v>2248.6168024514932</v>
      </c>
      <c r="E47" s="339">
        <f t="shared" si="11"/>
        <v>1149.5262090703898</v>
      </c>
      <c r="F47" s="341">
        <f t="shared" si="11"/>
        <v>788.14610554060232</v>
      </c>
      <c r="G47" s="345">
        <f t="shared" si="11"/>
        <v>616.34897209230439</v>
      </c>
      <c r="H47" s="340">
        <f t="shared" si="11"/>
        <v>508.47632201965712</v>
      </c>
      <c r="I47" s="340">
        <f t="shared" si="11"/>
        <v>436.81062985456191</v>
      </c>
      <c r="J47" s="340">
        <f t="shared" si="11"/>
        <v>385.83365058896646</v>
      </c>
      <c r="K47" s="340">
        <f t="shared" si="12"/>
        <v>347.78611222492225</v>
      </c>
      <c r="L47" s="340">
        <f t="shared" si="13"/>
        <v>318.3571778220151</v>
      </c>
      <c r="M47" s="341">
        <f t="shared" si="14"/>
        <v>294.96023064079867</v>
      </c>
      <c r="N47" s="385">
        <f t="shared" si="6"/>
        <v>257.12095104029169</v>
      </c>
      <c r="O47" s="386">
        <f t="shared" si="7"/>
        <v>241.12417226297401</v>
      </c>
      <c r="P47" s="386">
        <f t="shared" si="8"/>
        <v>227.65659555047989</v>
      </c>
      <c r="Q47" s="386">
        <f t="shared" si="9"/>
        <v>216.17585151384034</v>
      </c>
      <c r="R47" s="387">
        <f t="shared" si="10"/>
        <v>206.28417602866688</v>
      </c>
      <c r="S47" s="370"/>
      <c r="AD47" s="320" t="s">
        <v>164</v>
      </c>
      <c r="AE47" s="503"/>
      <c r="AF47" s="500" t="s">
        <v>40</v>
      </c>
      <c r="AG47" s="326" t="s">
        <v>41</v>
      </c>
      <c r="AH47" s="321">
        <f>AH45+2%</f>
        <v>3.1600000000000003E-2</v>
      </c>
      <c r="AI47" s="321">
        <f>AI45+2%</f>
        <v>3.8800000000000001E-2</v>
      </c>
    </row>
    <row r="48" spans="2:35" ht="15.6" customHeight="1" x14ac:dyDescent="0.2">
      <c r="B48" s="368"/>
      <c r="C48" s="337">
        <v>27000</v>
      </c>
      <c r="D48" s="338">
        <f t="shared" si="11"/>
        <v>2335.1020640842426</v>
      </c>
      <c r="E48" s="339">
        <f t="shared" si="11"/>
        <v>1193.738755573097</v>
      </c>
      <c r="F48" s="341">
        <f t="shared" si="11"/>
        <v>818.45941729216406</v>
      </c>
      <c r="G48" s="345">
        <f t="shared" si="11"/>
        <v>640.05470178816233</v>
      </c>
      <c r="H48" s="340">
        <f t="shared" si="11"/>
        <v>528.03310363579783</v>
      </c>
      <c r="I48" s="340">
        <f t="shared" si="11"/>
        <v>453.61103869512198</v>
      </c>
      <c r="J48" s="340">
        <f t="shared" si="11"/>
        <v>400.67340638084983</v>
      </c>
      <c r="K48" s="340">
        <f t="shared" si="12"/>
        <v>361.16250115665008</v>
      </c>
      <c r="L48" s="340">
        <f t="shared" si="13"/>
        <v>330.60168466132342</v>
      </c>
      <c r="M48" s="341">
        <f t="shared" si="14"/>
        <v>306.30485489621395</v>
      </c>
      <c r="N48" s="385">
        <f t="shared" si="6"/>
        <v>267.01021838799517</v>
      </c>
      <c r="O48" s="386">
        <f t="shared" si="7"/>
        <v>250.39817888847301</v>
      </c>
      <c r="P48" s="386">
        <f t="shared" si="8"/>
        <v>236.41261845626755</v>
      </c>
      <c r="Q48" s="386">
        <f t="shared" si="9"/>
        <v>224.49030734129576</v>
      </c>
      <c r="R48" s="387">
        <f t="shared" si="10"/>
        <v>214.21818279900023</v>
      </c>
      <c r="S48" s="370"/>
      <c r="AD48" s="320" t="s">
        <v>165</v>
      </c>
      <c r="AE48" s="504"/>
      <c r="AF48" s="501"/>
      <c r="AG48" s="326" t="s">
        <v>42</v>
      </c>
      <c r="AH48" s="321">
        <f>AH47+1%</f>
        <v>4.1600000000000005E-2</v>
      </c>
      <c r="AI48" s="321">
        <f>AI47+1%</f>
        <v>4.8800000000000003E-2</v>
      </c>
    </row>
    <row r="49" spans="2:35" ht="15.6" customHeight="1" x14ac:dyDescent="0.2">
      <c r="B49" s="368"/>
      <c r="C49" s="337">
        <v>28000</v>
      </c>
      <c r="D49" s="338">
        <f t="shared" si="11"/>
        <v>2421.5873257169928</v>
      </c>
      <c r="E49" s="339">
        <f t="shared" si="11"/>
        <v>1237.9513020758043</v>
      </c>
      <c r="F49" s="341">
        <f t="shared" si="11"/>
        <v>848.77272904372558</v>
      </c>
      <c r="G49" s="345">
        <f t="shared" si="11"/>
        <v>663.76043148402016</v>
      </c>
      <c r="H49" s="340">
        <f t="shared" si="11"/>
        <v>547.58988525193843</v>
      </c>
      <c r="I49" s="340">
        <f t="shared" si="11"/>
        <v>470.41144753568204</v>
      </c>
      <c r="J49" s="340">
        <f t="shared" si="11"/>
        <v>415.51316217273308</v>
      </c>
      <c r="K49" s="340">
        <f t="shared" si="12"/>
        <v>374.53889008837785</v>
      </c>
      <c r="L49" s="340">
        <f t="shared" si="13"/>
        <v>342.84619150063162</v>
      </c>
      <c r="M49" s="341">
        <f t="shared" si="14"/>
        <v>317.64947915162929</v>
      </c>
      <c r="N49" s="385">
        <f t="shared" si="6"/>
        <v>276.8994857356987</v>
      </c>
      <c r="O49" s="386">
        <f t="shared" si="7"/>
        <v>259.67218551397201</v>
      </c>
      <c r="P49" s="386">
        <f t="shared" si="8"/>
        <v>245.16864136205527</v>
      </c>
      <c r="Q49" s="386">
        <f t="shared" si="9"/>
        <v>232.80476316875115</v>
      </c>
      <c r="R49" s="387">
        <f t="shared" si="10"/>
        <v>222.15218956933356</v>
      </c>
      <c r="S49" s="370"/>
      <c r="AD49" s="322"/>
      <c r="AE49" s="323"/>
      <c r="AF49" s="323"/>
      <c r="AG49" s="327"/>
      <c r="AH49" s="328"/>
      <c r="AI49" s="329"/>
    </row>
    <row r="50" spans="2:35" ht="15.75" x14ac:dyDescent="0.2">
      <c r="B50" s="368"/>
      <c r="C50" s="337">
        <v>29000</v>
      </c>
      <c r="D50" s="338">
        <f t="shared" si="11"/>
        <v>2508.0725873497422</v>
      </c>
      <c r="E50" s="339">
        <f t="shared" si="11"/>
        <v>1282.1638485785115</v>
      </c>
      <c r="F50" s="341">
        <f t="shared" si="11"/>
        <v>879.08604079528732</v>
      </c>
      <c r="G50" s="345">
        <f t="shared" si="11"/>
        <v>687.4661611798781</v>
      </c>
      <c r="H50" s="340">
        <f t="shared" si="11"/>
        <v>567.14666686807914</v>
      </c>
      <c r="I50" s="340">
        <f t="shared" si="11"/>
        <v>487.21185637624211</v>
      </c>
      <c r="J50" s="340">
        <f t="shared" si="11"/>
        <v>430.35291796461638</v>
      </c>
      <c r="K50" s="340">
        <f t="shared" si="12"/>
        <v>387.91527902010557</v>
      </c>
      <c r="L50" s="340">
        <f t="shared" si="13"/>
        <v>355.09069833993993</v>
      </c>
      <c r="M50" s="341">
        <f t="shared" si="14"/>
        <v>328.99410340704463</v>
      </c>
      <c r="N50" s="385">
        <f t="shared" si="6"/>
        <v>286.78875308340224</v>
      </c>
      <c r="O50" s="386">
        <f t="shared" si="7"/>
        <v>268.94619213947101</v>
      </c>
      <c r="P50" s="386">
        <f t="shared" si="8"/>
        <v>253.92466426784293</v>
      </c>
      <c r="Q50" s="386">
        <f t="shared" si="9"/>
        <v>241.11921899620654</v>
      </c>
      <c r="R50" s="387">
        <f t="shared" si="10"/>
        <v>230.08619633966688</v>
      </c>
      <c r="S50" s="370"/>
      <c r="AD50" s="320" t="s">
        <v>150</v>
      </c>
      <c r="AE50" s="502" t="s">
        <v>44</v>
      </c>
      <c r="AF50" s="500" t="s">
        <v>39</v>
      </c>
      <c r="AG50" s="326" t="s">
        <v>41</v>
      </c>
      <c r="AH50" s="321">
        <f>AH40</f>
        <v>1.1599999999999999E-2</v>
      </c>
      <c r="AI50" s="321">
        <f>AI40</f>
        <v>1.8800000000000001E-2</v>
      </c>
    </row>
    <row r="51" spans="2:35" ht="15.6" customHeight="1" x14ac:dyDescent="0.2">
      <c r="B51" s="368"/>
      <c r="C51" s="337">
        <v>30000</v>
      </c>
      <c r="D51" s="338">
        <f t="shared" si="11"/>
        <v>2594.557848982492</v>
      </c>
      <c r="E51" s="339">
        <f t="shared" si="11"/>
        <v>1326.376395081219</v>
      </c>
      <c r="F51" s="341">
        <f t="shared" si="11"/>
        <v>909.39935254684883</v>
      </c>
      <c r="G51" s="345">
        <f t="shared" si="11"/>
        <v>711.17189087573593</v>
      </c>
      <c r="H51" s="340">
        <f t="shared" si="11"/>
        <v>586.70344848421973</v>
      </c>
      <c r="I51" s="340">
        <f t="shared" si="11"/>
        <v>504.01226521680218</v>
      </c>
      <c r="J51" s="340">
        <f t="shared" si="11"/>
        <v>445.19267375649974</v>
      </c>
      <c r="K51" s="340">
        <f t="shared" si="12"/>
        <v>401.29166795183335</v>
      </c>
      <c r="L51" s="340">
        <f t="shared" si="13"/>
        <v>367.33520517924825</v>
      </c>
      <c r="M51" s="341">
        <f t="shared" si="14"/>
        <v>340.33872766245997</v>
      </c>
      <c r="N51" s="388">
        <f t="shared" si="6"/>
        <v>296.67802043110578</v>
      </c>
      <c r="O51" s="389">
        <f t="shared" si="7"/>
        <v>278.22019876497001</v>
      </c>
      <c r="P51" s="389">
        <f t="shared" si="8"/>
        <v>262.68068717363064</v>
      </c>
      <c r="Q51" s="389">
        <f t="shared" si="9"/>
        <v>249.43367482366193</v>
      </c>
      <c r="R51" s="390">
        <f t="shared" si="10"/>
        <v>238.02020311000024</v>
      </c>
      <c r="S51" s="370"/>
      <c r="AD51" s="320" t="s">
        <v>166</v>
      </c>
      <c r="AE51" s="503"/>
      <c r="AF51" s="501"/>
      <c r="AG51" s="326" t="s">
        <v>42</v>
      </c>
      <c r="AH51" s="321">
        <f>AH50+1%</f>
        <v>2.1600000000000001E-2</v>
      </c>
      <c r="AI51" s="321">
        <f>AI50+1%</f>
        <v>2.8799999999999999E-2</v>
      </c>
    </row>
    <row r="52" spans="2:35" ht="15.6" customHeight="1" x14ac:dyDescent="0.2">
      <c r="B52" s="368"/>
      <c r="C52" s="337">
        <v>31000</v>
      </c>
      <c r="D52" s="338">
        <f t="shared" si="11"/>
        <v>2681.0431106152419</v>
      </c>
      <c r="E52" s="339">
        <f t="shared" si="11"/>
        <v>1370.588941583926</v>
      </c>
      <c r="F52" s="341">
        <f t="shared" si="11"/>
        <v>939.71266429841057</v>
      </c>
      <c r="G52" s="345">
        <f t="shared" si="11"/>
        <v>734.87762057159375</v>
      </c>
      <c r="H52" s="340">
        <f t="shared" si="11"/>
        <v>606.26023010036033</v>
      </c>
      <c r="I52" s="340">
        <f t="shared" si="11"/>
        <v>520.81267405736219</v>
      </c>
      <c r="J52" s="340">
        <f t="shared" si="11"/>
        <v>460.03242954838311</v>
      </c>
      <c r="K52" s="340">
        <f t="shared" si="12"/>
        <v>414.66805688356118</v>
      </c>
      <c r="L52" s="340">
        <f t="shared" si="13"/>
        <v>379.57971201855645</v>
      </c>
      <c r="M52" s="341">
        <f t="shared" si="14"/>
        <v>351.68335191787531</v>
      </c>
      <c r="N52" s="385">
        <f t="shared" si="6"/>
        <v>306.56728777880932</v>
      </c>
      <c r="O52" s="386">
        <f t="shared" si="7"/>
        <v>287.49420539046901</v>
      </c>
      <c r="P52" s="386">
        <f t="shared" si="8"/>
        <v>271.43671007941833</v>
      </c>
      <c r="Q52" s="386">
        <f t="shared" si="9"/>
        <v>257.74813065111732</v>
      </c>
      <c r="R52" s="387">
        <f t="shared" si="10"/>
        <v>245.95420988033359</v>
      </c>
      <c r="S52" s="370"/>
      <c r="AD52" s="320" t="s">
        <v>167</v>
      </c>
      <c r="AE52" s="503"/>
      <c r="AF52" s="500" t="s">
        <v>40</v>
      </c>
      <c r="AG52" s="326" t="s">
        <v>41</v>
      </c>
      <c r="AH52" s="321">
        <f>AH40</f>
        <v>1.1599999999999999E-2</v>
      </c>
      <c r="AI52" s="321">
        <f>AI40</f>
        <v>1.8800000000000001E-2</v>
      </c>
    </row>
    <row r="53" spans="2:35" ht="15.6" customHeight="1" x14ac:dyDescent="0.2">
      <c r="B53" s="368"/>
      <c r="C53" s="337">
        <v>32000</v>
      </c>
      <c r="D53" s="338">
        <f t="shared" si="11"/>
        <v>2767.5283722479912</v>
      </c>
      <c r="E53" s="339">
        <f t="shared" si="11"/>
        <v>1414.8014880866335</v>
      </c>
      <c r="F53" s="341">
        <f t="shared" si="11"/>
        <v>970.02597604997209</v>
      </c>
      <c r="G53" s="345">
        <f t="shared" si="11"/>
        <v>758.58335026745158</v>
      </c>
      <c r="H53" s="340">
        <f t="shared" si="11"/>
        <v>625.81701171650104</v>
      </c>
      <c r="I53" s="340">
        <f t="shared" si="11"/>
        <v>537.61308289792237</v>
      </c>
      <c r="J53" s="340">
        <f t="shared" si="11"/>
        <v>474.87218534026641</v>
      </c>
      <c r="K53" s="340">
        <f t="shared" si="12"/>
        <v>428.04444581528895</v>
      </c>
      <c r="L53" s="340">
        <f t="shared" si="13"/>
        <v>391.82421885786476</v>
      </c>
      <c r="M53" s="341">
        <f t="shared" si="14"/>
        <v>363.0279761732906</v>
      </c>
      <c r="N53" s="385">
        <f t="shared" si="6"/>
        <v>316.4565551265128</v>
      </c>
      <c r="O53" s="386">
        <f t="shared" si="7"/>
        <v>296.76821201596806</v>
      </c>
      <c r="P53" s="386">
        <f t="shared" si="8"/>
        <v>280.19273298520602</v>
      </c>
      <c r="Q53" s="386">
        <f t="shared" si="9"/>
        <v>266.06258647857271</v>
      </c>
      <c r="R53" s="387">
        <f t="shared" si="10"/>
        <v>253.88821665066695</v>
      </c>
      <c r="S53" s="370"/>
      <c r="AD53" s="320" t="s">
        <v>168</v>
      </c>
      <c r="AE53" s="504"/>
      <c r="AF53" s="501"/>
      <c r="AG53" s="326" t="s">
        <v>42</v>
      </c>
      <c r="AH53" s="321">
        <f>AH52+1%</f>
        <v>2.1600000000000001E-2</v>
      </c>
      <c r="AI53" s="321">
        <f>AI52+1%</f>
        <v>2.8799999999999999E-2</v>
      </c>
    </row>
    <row r="54" spans="2:35" ht="15.6" customHeight="1" x14ac:dyDescent="0.2">
      <c r="B54" s="368"/>
      <c r="C54" s="337">
        <v>33000</v>
      </c>
      <c r="D54" s="338">
        <f t="shared" si="11"/>
        <v>2854.0136338807411</v>
      </c>
      <c r="E54" s="339">
        <f t="shared" si="11"/>
        <v>1459.0140345893408</v>
      </c>
      <c r="F54" s="341">
        <f t="shared" si="11"/>
        <v>1000.3392878015338</v>
      </c>
      <c r="G54" s="345">
        <f t="shared" si="11"/>
        <v>782.28907996330952</v>
      </c>
      <c r="H54" s="340">
        <f t="shared" si="11"/>
        <v>645.37379333264175</v>
      </c>
      <c r="I54" s="340">
        <f t="shared" si="11"/>
        <v>554.41349173848243</v>
      </c>
      <c r="J54" s="340">
        <f t="shared" si="11"/>
        <v>489.71194113214972</v>
      </c>
      <c r="K54" s="340">
        <f t="shared" si="12"/>
        <v>441.42083474701673</v>
      </c>
      <c r="L54" s="340">
        <f t="shared" si="13"/>
        <v>404.06872569717302</v>
      </c>
      <c r="M54" s="341">
        <f t="shared" si="14"/>
        <v>374.37260042870599</v>
      </c>
      <c r="N54" s="385">
        <f t="shared" si="6"/>
        <v>326.34582247421633</v>
      </c>
      <c r="O54" s="386">
        <f t="shared" si="7"/>
        <v>306.042218641467</v>
      </c>
      <c r="P54" s="386">
        <f t="shared" si="8"/>
        <v>288.94875589099371</v>
      </c>
      <c r="Q54" s="386">
        <f t="shared" si="9"/>
        <v>274.37704230602816</v>
      </c>
      <c r="R54" s="387">
        <f t="shared" si="10"/>
        <v>261.82222342100027</v>
      </c>
      <c r="S54" s="370"/>
      <c r="AD54" s="322"/>
      <c r="AE54" s="323"/>
      <c r="AF54" s="323"/>
      <c r="AG54" s="327"/>
      <c r="AH54" s="328"/>
      <c r="AI54" s="329"/>
    </row>
    <row r="55" spans="2:35" ht="15.6" customHeight="1" x14ac:dyDescent="0.2">
      <c r="B55" s="368"/>
      <c r="C55" s="337">
        <v>34000</v>
      </c>
      <c r="D55" s="338">
        <f t="shared" si="11"/>
        <v>2940.4988955134909</v>
      </c>
      <c r="E55" s="339">
        <f t="shared" si="11"/>
        <v>1503.226581092048</v>
      </c>
      <c r="F55" s="341">
        <f t="shared" si="11"/>
        <v>1030.6525995530953</v>
      </c>
      <c r="G55" s="345">
        <f t="shared" si="11"/>
        <v>805.99480965916734</v>
      </c>
      <c r="H55" s="340">
        <f t="shared" si="11"/>
        <v>664.93057494878235</v>
      </c>
      <c r="I55" s="340">
        <f t="shared" si="11"/>
        <v>571.2139005790425</v>
      </c>
      <c r="J55" s="340">
        <f t="shared" si="11"/>
        <v>504.55169692403302</v>
      </c>
      <c r="K55" s="340">
        <f t="shared" si="12"/>
        <v>454.79722367874444</v>
      </c>
      <c r="L55" s="340">
        <f t="shared" si="13"/>
        <v>416.31323253648134</v>
      </c>
      <c r="M55" s="341">
        <f t="shared" si="14"/>
        <v>385.71722468412128</v>
      </c>
      <c r="N55" s="385">
        <f t="shared" si="6"/>
        <v>336.23508982191987</v>
      </c>
      <c r="O55" s="386">
        <f t="shared" si="7"/>
        <v>315.316225266966</v>
      </c>
      <c r="P55" s="386">
        <f t="shared" si="8"/>
        <v>297.70477879678134</v>
      </c>
      <c r="Q55" s="386">
        <f t="shared" si="9"/>
        <v>282.69149813348355</v>
      </c>
      <c r="R55" s="387">
        <f t="shared" si="10"/>
        <v>269.7562301913336</v>
      </c>
      <c r="S55" s="370"/>
      <c r="AD55" s="320" t="s">
        <v>169</v>
      </c>
      <c r="AE55" s="502" t="s">
        <v>134</v>
      </c>
      <c r="AF55" s="500" t="s">
        <v>39</v>
      </c>
      <c r="AG55" s="326" t="s">
        <v>41</v>
      </c>
      <c r="AH55" s="321">
        <f>AH40</f>
        <v>1.1599999999999999E-2</v>
      </c>
      <c r="AI55" s="321">
        <f>AI40</f>
        <v>1.8800000000000001E-2</v>
      </c>
    </row>
    <row r="56" spans="2:35" ht="15.6" customHeight="1" x14ac:dyDescent="0.2">
      <c r="B56" s="368"/>
      <c r="C56" s="337">
        <v>35000</v>
      </c>
      <c r="D56" s="338">
        <f t="shared" si="11"/>
        <v>3026.9841571462407</v>
      </c>
      <c r="E56" s="339">
        <f t="shared" si="11"/>
        <v>1547.4391275947553</v>
      </c>
      <c r="F56" s="341">
        <f t="shared" si="11"/>
        <v>1060.9659113046571</v>
      </c>
      <c r="G56" s="345">
        <f t="shared" si="11"/>
        <v>829.70053935502517</v>
      </c>
      <c r="H56" s="340">
        <f t="shared" si="11"/>
        <v>684.48735656492306</v>
      </c>
      <c r="I56" s="340">
        <f t="shared" si="11"/>
        <v>588.01430941960257</v>
      </c>
      <c r="J56" s="340">
        <f t="shared" si="11"/>
        <v>519.39145271591633</v>
      </c>
      <c r="K56" s="340">
        <f t="shared" si="12"/>
        <v>468.17361261047233</v>
      </c>
      <c r="L56" s="340">
        <f t="shared" si="13"/>
        <v>428.55773937578954</v>
      </c>
      <c r="M56" s="341">
        <f t="shared" si="14"/>
        <v>397.06184893953662</v>
      </c>
      <c r="N56" s="388">
        <f t="shared" si="6"/>
        <v>346.12435716962335</v>
      </c>
      <c r="O56" s="389">
        <f t="shared" si="7"/>
        <v>324.590231892465</v>
      </c>
      <c r="P56" s="389">
        <f t="shared" si="8"/>
        <v>306.46080170256909</v>
      </c>
      <c r="Q56" s="389">
        <f t="shared" si="9"/>
        <v>291.00595396093894</v>
      </c>
      <c r="R56" s="390">
        <f t="shared" si="10"/>
        <v>277.69023696166693</v>
      </c>
      <c r="S56" s="370"/>
      <c r="AD56" s="320" t="s">
        <v>170</v>
      </c>
      <c r="AE56" s="503"/>
      <c r="AF56" s="501"/>
      <c r="AG56" s="326" t="s">
        <v>42</v>
      </c>
      <c r="AH56" s="321">
        <f>AH55+1%</f>
        <v>2.1600000000000001E-2</v>
      </c>
      <c r="AI56" s="321">
        <f>AI55+1%</f>
        <v>2.8799999999999999E-2</v>
      </c>
    </row>
    <row r="57" spans="2:35" ht="15.6" customHeight="1" x14ac:dyDescent="0.2">
      <c r="B57" s="368"/>
      <c r="C57" s="337">
        <v>36000</v>
      </c>
      <c r="D57" s="338">
        <f t="shared" si="11"/>
        <v>3113.4694187789905</v>
      </c>
      <c r="E57" s="339">
        <f t="shared" si="11"/>
        <v>1591.6516740974628</v>
      </c>
      <c r="F57" s="341">
        <f t="shared" si="11"/>
        <v>1091.2792230562186</v>
      </c>
      <c r="G57" s="345">
        <f t="shared" si="11"/>
        <v>853.406269050883</v>
      </c>
      <c r="H57" s="340">
        <f t="shared" si="11"/>
        <v>704.04413818106377</v>
      </c>
      <c r="I57" s="340">
        <f t="shared" si="11"/>
        <v>604.81471826016264</v>
      </c>
      <c r="J57" s="340">
        <f t="shared" si="11"/>
        <v>534.23120850779969</v>
      </c>
      <c r="K57" s="340">
        <f t="shared" si="12"/>
        <v>481.55000154220005</v>
      </c>
      <c r="L57" s="340">
        <f t="shared" si="13"/>
        <v>440.80224621509785</v>
      </c>
      <c r="M57" s="341">
        <f t="shared" si="14"/>
        <v>408.40647319495201</v>
      </c>
      <c r="N57" s="385">
        <f t="shared" si="6"/>
        <v>356.01362451732695</v>
      </c>
      <c r="O57" s="386">
        <f t="shared" si="7"/>
        <v>333.86423851796405</v>
      </c>
      <c r="P57" s="386">
        <f t="shared" si="8"/>
        <v>315.21682460835677</v>
      </c>
      <c r="Q57" s="386">
        <f t="shared" si="9"/>
        <v>299.32040978839433</v>
      </c>
      <c r="R57" s="387">
        <f t="shared" si="10"/>
        <v>285.62424373200031</v>
      </c>
      <c r="S57" s="370"/>
      <c r="AD57" s="320" t="s">
        <v>171</v>
      </c>
      <c r="AE57" s="503"/>
      <c r="AF57" s="500" t="s">
        <v>40</v>
      </c>
      <c r="AG57" s="326" t="s">
        <v>41</v>
      </c>
      <c r="AH57" s="321">
        <f>AH55+2%</f>
        <v>3.1600000000000003E-2</v>
      </c>
      <c r="AI57" s="321">
        <f>AI55+2%</f>
        <v>3.8800000000000001E-2</v>
      </c>
    </row>
    <row r="58" spans="2:35" ht="15.6" customHeight="1" x14ac:dyDescent="0.2">
      <c r="B58" s="368"/>
      <c r="C58" s="337">
        <v>37000</v>
      </c>
      <c r="D58" s="338">
        <f t="shared" si="11"/>
        <v>3199.9546804117399</v>
      </c>
      <c r="E58" s="339">
        <f t="shared" si="11"/>
        <v>1635.8642206001698</v>
      </c>
      <c r="F58" s="341">
        <f t="shared" si="11"/>
        <v>1121.5925348077803</v>
      </c>
      <c r="G58" s="345">
        <f t="shared" si="11"/>
        <v>877.11199874674082</v>
      </c>
      <c r="H58" s="340">
        <f t="shared" si="11"/>
        <v>723.60091979720437</v>
      </c>
      <c r="I58" s="340">
        <f t="shared" si="11"/>
        <v>621.61512710072259</v>
      </c>
      <c r="J58" s="340">
        <f t="shared" si="11"/>
        <v>549.07096429968306</v>
      </c>
      <c r="K58" s="340">
        <f t="shared" si="12"/>
        <v>494.92639047392782</v>
      </c>
      <c r="L58" s="340">
        <f t="shared" si="13"/>
        <v>453.04675305440611</v>
      </c>
      <c r="M58" s="341">
        <f t="shared" si="14"/>
        <v>419.7510974503673</v>
      </c>
      <c r="N58" s="385">
        <f t="shared" si="6"/>
        <v>365.90289186503043</v>
      </c>
      <c r="O58" s="386">
        <f t="shared" si="7"/>
        <v>343.138245143463</v>
      </c>
      <c r="P58" s="386">
        <f t="shared" si="8"/>
        <v>323.97284751414446</v>
      </c>
      <c r="Q58" s="386">
        <f t="shared" si="9"/>
        <v>307.63486561584978</v>
      </c>
      <c r="R58" s="387">
        <f t="shared" si="10"/>
        <v>293.55825050233364</v>
      </c>
      <c r="S58" s="370"/>
      <c r="AD58" s="320" t="s">
        <v>172</v>
      </c>
      <c r="AE58" s="504"/>
      <c r="AF58" s="501"/>
      <c r="AG58" s="326" t="s">
        <v>42</v>
      </c>
      <c r="AH58" s="321">
        <f>AH57+1%</f>
        <v>4.1600000000000005E-2</v>
      </c>
      <c r="AI58" s="321">
        <f>AI57+1%</f>
        <v>4.8800000000000003E-2</v>
      </c>
    </row>
    <row r="59" spans="2:35" ht="15.75" x14ac:dyDescent="0.2">
      <c r="B59" s="368"/>
      <c r="C59" s="337">
        <v>38000</v>
      </c>
      <c r="D59" s="338">
        <f t="shared" si="11"/>
        <v>3286.4399420444897</v>
      </c>
      <c r="E59" s="339">
        <f t="shared" si="11"/>
        <v>1680.0767671028773</v>
      </c>
      <c r="F59" s="341">
        <f t="shared" si="11"/>
        <v>1151.9058465593419</v>
      </c>
      <c r="G59" s="345">
        <f t="shared" si="11"/>
        <v>900.81772844259888</v>
      </c>
      <c r="H59" s="340">
        <f t="shared" si="11"/>
        <v>743.15770141334497</v>
      </c>
      <c r="I59" s="340">
        <f t="shared" si="11"/>
        <v>638.41553594128277</v>
      </c>
      <c r="J59" s="340">
        <f t="shared" si="11"/>
        <v>563.9107200915663</v>
      </c>
      <c r="K59" s="340">
        <f t="shared" si="12"/>
        <v>508.3027794056556</v>
      </c>
      <c r="L59" s="340">
        <f t="shared" si="13"/>
        <v>465.29125989371443</v>
      </c>
      <c r="M59" s="341">
        <f t="shared" si="14"/>
        <v>431.09572170578264</v>
      </c>
      <c r="N59" s="385">
        <f t="shared" si="6"/>
        <v>375.79215921273396</v>
      </c>
      <c r="O59" s="386">
        <f t="shared" si="7"/>
        <v>352.41225176896199</v>
      </c>
      <c r="P59" s="386">
        <f t="shared" si="8"/>
        <v>332.72887041993209</v>
      </c>
      <c r="Q59" s="386">
        <f t="shared" si="9"/>
        <v>315.94932144330517</v>
      </c>
      <c r="R59" s="387">
        <f t="shared" si="10"/>
        <v>301.49225727266696</v>
      </c>
      <c r="S59" s="370"/>
    </row>
    <row r="60" spans="2:35" ht="15.75" x14ac:dyDescent="0.2">
      <c r="B60" s="368"/>
      <c r="C60" s="337">
        <v>39000</v>
      </c>
      <c r="D60" s="338">
        <f t="shared" si="11"/>
        <v>3372.9252036772396</v>
      </c>
      <c r="E60" s="339">
        <f t="shared" si="11"/>
        <v>1724.2893136055845</v>
      </c>
      <c r="F60" s="341">
        <f t="shared" si="11"/>
        <v>1182.2191583109034</v>
      </c>
      <c r="G60" s="345">
        <f t="shared" si="11"/>
        <v>924.5234581384567</v>
      </c>
      <c r="H60" s="340">
        <f t="shared" si="11"/>
        <v>762.71448302948579</v>
      </c>
      <c r="I60" s="340">
        <f t="shared" si="11"/>
        <v>655.21594478184284</v>
      </c>
      <c r="J60" s="340">
        <f t="shared" si="11"/>
        <v>578.75047588344967</v>
      </c>
      <c r="K60" s="340">
        <f t="shared" si="12"/>
        <v>521.67916833738343</v>
      </c>
      <c r="L60" s="340">
        <f t="shared" si="13"/>
        <v>477.53576673302263</v>
      </c>
      <c r="M60" s="341">
        <f t="shared" si="14"/>
        <v>442.44034596119798</v>
      </c>
      <c r="N60" s="385">
        <f t="shared" si="6"/>
        <v>385.6814265604375</v>
      </c>
      <c r="O60" s="386">
        <f t="shared" si="7"/>
        <v>361.68625839446099</v>
      </c>
      <c r="P60" s="386">
        <f t="shared" si="8"/>
        <v>341.48489332571984</v>
      </c>
      <c r="Q60" s="386">
        <f t="shared" si="9"/>
        <v>324.26377727076056</v>
      </c>
      <c r="R60" s="387">
        <f t="shared" si="10"/>
        <v>309.42626404300034</v>
      </c>
      <c r="S60" s="370"/>
    </row>
    <row r="61" spans="2:35" ht="15.75" x14ac:dyDescent="0.2">
      <c r="B61" s="368"/>
      <c r="C61" s="337">
        <v>40000</v>
      </c>
      <c r="D61" s="338">
        <f t="shared" si="11"/>
        <v>3459.4104653099894</v>
      </c>
      <c r="E61" s="339">
        <f t="shared" si="11"/>
        <v>1768.5018601082918</v>
      </c>
      <c r="F61" s="341">
        <f t="shared" si="11"/>
        <v>1212.5324700624651</v>
      </c>
      <c r="G61" s="345">
        <f t="shared" si="11"/>
        <v>948.22918783431453</v>
      </c>
      <c r="H61" s="340">
        <f t="shared" si="11"/>
        <v>782.27126464562627</v>
      </c>
      <c r="I61" s="340">
        <f t="shared" si="11"/>
        <v>672.0163536224029</v>
      </c>
      <c r="J61" s="340">
        <f t="shared" si="11"/>
        <v>593.59023167533303</v>
      </c>
      <c r="K61" s="340">
        <f t="shared" si="12"/>
        <v>535.0555572691112</v>
      </c>
      <c r="L61" s="340">
        <f t="shared" si="13"/>
        <v>489.78027357233094</v>
      </c>
      <c r="M61" s="341">
        <f t="shared" si="14"/>
        <v>453.78497021661332</v>
      </c>
      <c r="N61" s="388">
        <f t="shared" si="6"/>
        <v>395.57069390814098</v>
      </c>
      <c r="O61" s="389">
        <f t="shared" si="7"/>
        <v>370.96026501996005</v>
      </c>
      <c r="P61" s="389">
        <f t="shared" si="8"/>
        <v>350.24091623150753</v>
      </c>
      <c r="Q61" s="389">
        <f t="shared" si="9"/>
        <v>332.57823309821595</v>
      </c>
      <c r="R61" s="390">
        <f t="shared" si="10"/>
        <v>317.36027081333367</v>
      </c>
      <c r="S61" s="370"/>
    </row>
    <row r="62" spans="2:35" ht="15.75" x14ac:dyDescent="0.2">
      <c r="B62" s="368"/>
      <c r="C62" s="337">
        <v>41000</v>
      </c>
      <c r="D62" s="338">
        <f t="shared" si="11"/>
        <v>3545.8957269427387</v>
      </c>
      <c r="E62" s="339">
        <f t="shared" si="11"/>
        <v>1812.714406610999</v>
      </c>
      <c r="F62" s="341">
        <f t="shared" si="11"/>
        <v>1242.8457818140266</v>
      </c>
      <c r="G62" s="345">
        <f t="shared" si="11"/>
        <v>971.93491753017236</v>
      </c>
      <c r="H62" s="340">
        <f t="shared" si="11"/>
        <v>801.82804626176687</v>
      </c>
      <c r="I62" s="340">
        <f t="shared" si="11"/>
        <v>688.81676246296297</v>
      </c>
      <c r="J62" s="340">
        <f t="shared" si="11"/>
        <v>608.42998746721639</v>
      </c>
      <c r="K62" s="340">
        <f t="shared" si="12"/>
        <v>548.43194620083898</v>
      </c>
      <c r="L62" s="340">
        <f t="shared" si="13"/>
        <v>502.0247804116392</v>
      </c>
      <c r="M62" s="341">
        <f t="shared" si="14"/>
        <v>465.1295944720286</v>
      </c>
      <c r="N62" s="385">
        <f t="shared" si="6"/>
        <v>405.45996125584458</v>
      </c>
      <c r="O62" s="386">
        <f t="shared" si="7"/>
        <v>380.23427164545899</v>
      </c>
      <c r="P62" s="386">
        <f t="shared" si="8"/>
        <v>358.99693913729521</v>
      </c>
      <c r="Q62" s="386">
        <f t="shared" si="9"/>
        <v>340.89268892567134</v>
      </c>
      <c r="R62" s="387">
        <f t="shared" si="10"/>
        <v>325.29427758366705</v>
      </c>
      <c r="S62" s="370"/>
    </row>
    <row r="63" spans="2:35" ht="15.75" x14ac:dyDescent="0.2">
      <c r="B63" s="368"/>
      <c r="C63" s="337">
        <v>42000</v>
      </c>
      <c r="D63" s="338">
        <f t="shared" si="11"/>
        <v>3632.3809885754886</v>
      </c>
      <c r="E63" s="339">
        <f t="shared" si="11"/>
        <v>1856.9269531137065</v>
      </c>
      <c r="F63" s="341">
        <f t="shared" si="11"/>
        <v>1273.1590935655884</v>
      </c>
      <c r="G63" s="345">
        <f t="shared" si="11"/>
        <v>995.64064722603018</v>
      </c>
      <c r="H63" s="340">
        <f t="shared" si="11"/>
        <v>821.3848278779077</v>
      </c>
      <c r="I63" s="340">
        <f t="shared" si="11"/>
        <v>705.61717130352304</v>
      </c>
      <c r="J63" s="340">
        <f t="shared" si="11"/>
        <v>623.26974325909964</v>
      </c>
      <c r="K63" s="340">
        <f t="shared" si="12"/>
        <v>561.80833513256675</v>
      </c>
      <c r="L63" s="340">
        <f t="shared" si="13"/>
        <v>514.26928725094751</v>
      </c>
      <c r="M63" s="341">
        <f t="shared" si="14"/>
        <v>476.474218727444</v>
      </c>
      <c r="N63" s="385">
        <f t="shared" si="6"/>
        <v>415.34922860354806</v>
      </c>
      <c r="O63" s="386">
        <f t="shared" si="7"/>
        <v>389.50827827095799</v>
      </c>
      <c r="P63" s="386">
        <f t="shared" si="8"/>
        <v>367.75296204308285</v>
      </c>
      <c r="Q63" s="386">
        <f t="shared" si="9"/>
        <v>349.20714475312673</v>
      </c>
      <c r="R63" s="387">
        <f t="shared" si="10"/>
        <v>333.22828435400038</v>
      </c>
      <c r="S63" s="370"/>
    </row>
    <row r="64" spans="2:35" ht="15.75" x14ac:dyDescent="0.2">
      <c r="B64" s="368"/>
      <c r="C64" s="337">
        <v>43000</v>
      </c>
      <c r="D64" s="338">
        <f t="shared" si="11"/>
        <v>3718.8662502082384</v>
      </c>
      <c r="E64" s="339">
        <f t="shared" si="11"/>
        <v>1901.1394996164136</v>
      </c>
      <c r="F64" s="341">
        <f t="shared" si="11"/>
        <v>1303.4724053171501</v>
      </c>
      <c r="G64" s="345">
        <f t="shared" si="11"/>
        <v>1019.3463769218882</v>
      </c>
      <c r="H64" s="340">
        <f t="shared" si="11"/>
        <v>840.94160949404829</v>
      </c>
      <c r="I64" s="340">
        <f t="shared" si="11"/>
        <v>722.4175801440831</v>
      </c>
      <c r="J64" s="340">
        <f t="shared" si="11"/>
        <v>638.10949905098289</v>
      </c>
      <c r="K64" s="340">
        <f t="shared" si="12"/>
        <v>575.18472406429453</v>
      </c>
      <c r="L64" s="340">
        <f t="shared" si="13"/>
        <v>526.51379409025571</v>
      </c>
      <c r="M64" s="341">
        <f t="shared" si="14"/>
        <v>487.81884298285928</v>
      </c>
      <c r="N64" s="385">
        <f t="shared" si="6"/>
        <v>425.23849595125159</v>
      </c>
      <c r="O64" s="386">
        <f t="shared" si="7"/>
        <v>398.78228489645704</v>
      </c>
      <c r="P64" s="386">
        <f t="shared" si="8"/>
        <v>376.50898494887059</v>
      </c>
      <c r="Q64" s="386">
        <f t="shared" si="9"/>
        <v>357.52160058058212</v>
      </c>
      <c r="R64" s="387">
        <f t="shared" si="10"/>
        <v>341.16229112433371</v>
      </c>
      <c r="S64" s="370"/>
    </row>
    <row r="65" spans="2:19" ht="15.75" x14ac:dyDescent="0.2">
      <c r="B65" s="368"/>
      <c r="C65" s="337">
        <v>44000</v>
      </c>
      <c r="D65" s="338">
        <f t="shared" si="11"/>
        <v>3805.3515118409887</v>
      </c>
      <c r="E65" s="339">
        <f t="shared" si="11"/>
        <v>1945.352046119121</v>
      </c>
      <c r="F65" s="341">
        <f t="shared" si="11"/>
        <v>1333.7857170687116</v>
      </c>
      <c r="G65" s="345">
        <f t="shared" si="11"/>
        <v>1043.0521066177459</v>
      </c>
      <c r="H65" s="340">
        <f t="shared" si="11"/>
        <v>860.498391110189</v>
      </c>
      <c r="I65" s="340">
        <f t="shared" si="11"/>
        <v>739.21798898464317</v>
      </c>
      <c r="J65" s="340">
        <f t="shared" si="11"/>
        <v>652.94925484286625</v>
      </c>
      <c r="K65" s="340">
        <f t="shared" si="12"/>
        <v>588.5611129960223</v>
      </c>
      <c r="L65" s="340">
        <f t="shared" si="13"/>
        <v>538.75830092956403</v>
      </c>
      <c r="M65" s="341">
        <f t="shared" si="14"/>
        <v>499.16346723827462</v>
      </c>
      <c r="N65" s="385">
        <f t="shared" si="6"/>
        <v>435.12776329895513</v>
      </c>
      <c r="O65" s="386">
        <f t="shared" si="7"/>
        <v>408.05629152195604</v>
      </c>
      <c r="P65" s="386">
        <f t="shared" si="8"/>
        <v>385.26500785465828</v>
      </c>
      <c r="Q65" s="386">
        <f t="shared" si="9"/>
        <v>365.83605640803751</v>
      </c>
      <c r="R65" s="387">
        <f t="shared" si="10"/>
        <v>349.09629789466703</v>
      </c>
      <c r="S65" s="370"/>
    </row>
    <row r="66" spans="2:19" ht="15.75" x14ac:dyDescent="0.2">
      <c r="B66" s="368"/>
      <c r="C66" s="337">
        <v>45000</v>
      </c>
      <c r="D66" s="338">
        <f t="shared" si="11"/>
        <v>3891.836773473738</v>
      </c>
      <c r="E66" s="339">
        <f t="shared" si="11"/>
        <v>1989.5645926218285</v>
      </c>
      <c r="F66" s="341">
        <f t="shared" si="11"/>
        <v>1364.0990288202734</v>
      </c>
      <c r="G66" s="345">
        <f t="shared" si="11"/>
        <v>1066.7578363136038</v>
      </c>
      <c r="H66" s="340">
        <f t="shared" si="11"/>
        <v>880.0551727263296</v>
      </c>
      <c r="I66" s="340">
        <f t="shared" si="11"/>
        <v>756.01839782520324</v>
      </c>
      <c r="J66" s="340">
        <f t="shared" si="11"/>
        <v>667.78901063474962</v>
      </c>
      <c r="K66" s="340">
        <f t="shared" si="12"/>
        <v>601.93750192775008</v>
      </c>
      <c r="L66" s="340">
        <f t="shared" si="13"/>
        <v>551.00280776887234</v>
      </c>
      <c r="M66" s="341">
        <f t="shared" si="14"/>
        <v>510.5080914936899</v>
      </c>
      <c r="N66" s="388">
        <f t="shared" si="6"/>
        <v>445.01703064665861</v>
      </c>
      <c r="O66" s="389">
        <f t="shared" si="7"/>
        <v>417.33029814745504</v>
      </c>
      <c r="P66" s="389">
        <f t="shared" si="8"/>
        <v>394.02103076044597</v>
      </c>
      <c r="Q66" s="389">
        <f t="shared" si="9"/>
        <v>374.15051223549295</v>
      </c>
      <c r="R66" s="390">
        <f t="shared" si="10"/>
        <v>357.03030466500036</v>
      </c>
      <c r="S66" s="370"/>
    </row>
    <row r="67" spans="2:19" ht="15.75" x14ac:dyDescent="0.2">
      <c r="B67" s="368"/>
      <c r="C67" s="337">
        <v>46000</v>
      </c>
      <c r="D67" s="338">
        <f t="shared" si="11"/>
        <v>3978.3220351064879</v>
      </c>
      <c r="E67" s="339">
        <f t="shared" si="11"/>
        <v>2033.7771391245356</v>
      </c>
      <c r="F67" s="341">
        <f t="shared" si="11"/>
        <v>1394.4123405718349</v>
      </c>
      <c r="G67" s="345">
        <f t="shared" si="11"/>
        <v>1090.4635660094616</v>
      </c>
      <c r="H67" s="340">
        <f t="shared" si="11"/>
        <v>899.6119543424702</v>
      </c>
      <c r="I67" s="340">
        <f t="shared" si="11"/>
        <v>772.8188066657633</v>
      </c>
      <c r="J67" s="340">
        <f t="shared" si="11"/>
        <v>682.62876642663298</v>
      </c>
      <c r="K67" s="340">
        <f t="shared" si="12"/>
        <v>615.31389085947785</v>
      </c>
      <c r="L67" s="340">
        <f t="shared" si="13"/>
        <v>563.24731460818055</v>
      </c>
      <c r="M67" s="341">
        <f t="shared" si="14"/>
        <v>521.8527157491053</v>
      </c>
      <c r="N67" s="385">
        <f t="shared" si="6"/>
        <v>454.90629799436221</v>
      </c>
      <c r="O67" s="386">
        <f t="shared" si="7"/>
        <v>426.60430477295398</v>
      </c>
      <c r="P67" s="386">
        <f t="shared" si="8"/>
        <v>402.7770536662336</v>
      </c>
      <c r="Q67" s="386">
        <f t="shared" si="9"/>
        <v>382.46496806294834</v>
      </c>
      <c r="R67" s="387">
        <f t="shared" si="10"/>
        <v>364.96431143533368</v>
      </c>
      <c r="S67" s="370"/>
    </row>
    <row r="68" spans="2:19" ht="15.75" x14ac:dyDescent="0.2">
      <c r="B68" s="368"/>
      <c r="C68" s="337">
        <v>47000</v>
      </c>
      <c r="D68" s="338">
        <f t="shared" si="11"/>
        <v>4064.8072967392377</v>
      </c>
      <c r="E68" s="339">
        <f t="shared" si="11"/>
        <v>2077.989685627243</v>
      </c>
      <c r="F68" s="341">
        <f t="shared" si="11"/>
        <v>1424.7256523233966</v>
      </c>
      <c r="G68" s="345">
        <f t="shared" si="11"/>
        <v>1114.1692957053194</v>
      </c>
      <c r="H68" s="340">
        <f t="shared" si="11"/>
        <v>919.16873595861091</v>
      </c>
      <c r="I68" s="340">
        <f t="shared" si="11"/>
        <v>789.61921550632348</v>
      </c>
      <c r="J68" s="340">
        <f t="shared" si="11"/>
        <v>697.46852221851634</v>
      </c>
      <c r="K68" s="340">
        <f t="shared" si="12"/>
        <v>628.69027979120563</v>
      </c>
      <c r="L68" s="340">
        <f t="shared" si="13"/>
        <v>575.49182144748886</v>
      </c>
      <c r="M68" s="341">
        <f t="shared" si="14"/>
        <v>533.19734000452058</v>
      </c>
      <c r="N68" s="385">
        <f t="shared" si="6"/>
        <v>464.79556534206569</v>
      </c>
      <c r="O68" s="386">
        <f t="shared" si="7"/>
        <v>435.87831139845304</v>
      </c>
      <c r="P68" s="386">
        <f t="shared" si="8"/>
        <v>411.53307657202134</v>
      </c>
      <c r="Q68" s="386">
        <f t="shared" si="9"/>
        <v>390.77942389040373</v>
      </c>
      <c r="R68" s="387">
        <f t="shared" si="10"/>
        <v>372.89831820566707</v>
      </c>
      <c r="S68" s="370"/>
    </row>
    <row r="69" spans="2:19" ht="15.75" x14ac:dyDescent="0.2">
      <c r="B69" s="368"/>
      <c r="C69" s="337">
        <v>48000</v>
      </c>
      <c r="D69" s="338">
        <f t="shared" si="11"/>
        <v>4151.2925583719871</v>
      </c>
      <c r="E69" s="339">
        <f t="shared" si="11"/>
        <v>2122.2022321299501</v>
      </c>
      <c r="F69" s="341">
        <f t="shared" si="11"/>
        <v>1455.0389640749581</v>
      </c>
      <c r="G69" s="345">
        <f t="shared" si="11"/>
        <v>1137.8750254011775</v>
      </c>
      <c r="H69" s="340">
        <f t="shared" si="11"/>
        <v>938.72551757475151</v>
      </c>
      <c r="I69" s="340">
        <f t="shared" si="11"/>
        <v>806.41962434688344</v>
      </c>
      <c r="J69" s="340">
        <f t="shared" si="11"/>
        <v>712.30827801039959</v>
      </c>
      <c r="K69" s="340">
        <f t="shared" si="12"/>
        <v>642.0666687229334</v>
      </c>
      <c r="L69" s="340">
        <f t="shared" si="13"/>
        <v>587.73632828679706</v>
      </c>
      <c r="M69" s="341">
        <f t="shared" si="14"/>
        <v>544.54196425993587</v>
      </c>
      <c r="N69" s="385">
        <f t="shared" si="6"/>
        <v>474.68483268976917</v>
      </c>
      <c r="O69" s="386">
        <f t="shared" si="7"/>
        <v>445.15231802395203</v>
      </c>
      <c r="P69" s="386">
        <f t="shared" si="8"/>
        <v>420.28909947780903</v>
      </c>
      <c r="Q69" s="386">
        <f t="shared" si="9"/>
        <v>399.09387971785912</v>
      </c>
      <c r="R69" s="387">
        <f t="shared" si="10"/>
        <v>380.83232497600039</v>
      </c>
      <c r="S69" s="370"/>
    </row>
    <row r="70" spans="2:19" ht="15.75" x14ac:dyDescent="0.2">
      <c r="B70" s="368"/>
      <c r="C70" s="337">
        <v>49000</v>
      </c>
      <c r="D70" s="338">
        <f t="shared" si="11"/>
        <v>4237.7778200047369</v>
      </c>
      <c r="E70" s="339">
        <f t="shared" si="11"/>
        <v>2166.4147786326575</v>
      </c>
      <c r="F70" s="341">
        <f t="shared" si="11"/>
        <v>1485.3522758265199</v>
      </c>
      <c r="G70" s="345">
        <f t="shared" si="11"/>
        <v>1161.5807550970353</v>
      </c>
      <c r="H70" s="340">
        <f t="shared" si="11"/>
        <v>958.28229919089233</v>
      </c>
      <c r="I70" s="340">
        <f t="shared" si="11"/>
        <v>823.22003318744362</v>
      </c>
      <c r="J70" s="340">
        <f t="shared" si="11"/>
        <v>727.14803380228295</v>
      </c>
      <c r="K70" s="340">
        <f t="shared" si="12"/>
        <v>655.44305765466117</v>
      </c>
      <c r="L70" s="340">
        <f t="shared" si="13"/>
        <v>599.98083512610538</v>
      </c>
      <c r="M70" s="341">
        <f t="shared" si="14"/>
        <v>555.88658851535126</v>
      </c>
      <c r="N70" s="385">
        <f t="shared" si="6"/>
        <v>484.57410003747276</v>
      </c>
      <c r="O70" s="386">
        <f t="shared" si="7"/>
        <v>454.42632464945103</v>
      </c>
      <c r="P70" s="386">
        <f t="shared" si="8"/>
        <v>429.04512238359672</v>
      </c>
      <c r="Q70" s="386">
        <f t="shared" si="9"/>
        <v>407.40833554531451</v>
      </c>
      <c r="R70" s="387">
        <f t="shared" si="10"/>
        <v>388.76633174633372</v>
      </c>
      <c r="S70" s="370"/>
    </row>
    <row r="71" spans="2:19" ht="15.75" x14ac:dyDescent="0.2">
      <c r="B71" s="368"/>
      <c r="C71" s="337">
        <v>50000</v>
      </c>
      <c r="D71" s="338">
        <f t="shared" si="11"/>
        <v>4324.2630816374867</v>
      </c>
      <c r="E71" s="339">
        <f t="shared" si="11"/>
        <v>2210.6273251353646</v>
      </c>
      <c r="F71" s="341">
        <f t="shared" si="11"/>
        <v>1515.6655875780814</v>
      </c>
      <c r="G71" s="345">
        <f t="shared" si="11"/>
        <v>1185.2864847928931</v>
      </c>
      <c r="H71" s="340">
        <f t="shared" si="11"/>
        <v>977.83908080703293</v>
      </c>
      <c r="I71" s="340">
        <f t="shared" si="11"/>
        <v>840.02044202800357</v>
      </c>
      <c r="J71" s="340">
        <f t="shared" si="11"/>
        <v>741.9877895941662</v>
      </c>
      <c r="K71" s="340">
        <f t="shared" si="12"/>
        <v>668.81944658638895</v>
      </c>
      <c r="L71" s="340">
        <f t="shared" si="13"/>
        <v>612.22534196541369</v>
      </c>
      <c r="M71" s="341">
        <f t="shared" si="14"/>
        <v>567.23121277076666</v>
      </c>
      <c r="N71" s="388">
        <f t="shared" si="6"/>
        <v>494.46336738517624</v>
      </c>
      <c r="O71" s="389">
        <f t="shared" si="7"/>
        <v>463.70033127494997</v>
      </c>
      <c r="P71" s="389">
        <f t="shared" si="8"/>
        <v>437.80114528938435</v>
      </c>
      <c r="Q71" s="389">
        <f t="shared" si="9"/>
        <v>415.7227913727699</v>
      </c>
      <c r="R71" s="390">
        <f t="shared" si="10"/>
        <v>396.7003385166671</v>
      </c>
      <c r="S71" s="370"/>
    </row>
    <row r="72" spans="2:19" ht="15.75" x14ac:dyDescent="0.2">
      <c r="B72" s="368"/>
      <c r="C72" s="337">
        <v>51000</v>
      </c>
      <c r="D72" s="338">
        <f t="shared" si="11"/>
        <v>4410.7483432702365</v>
      </c>
      <c r="E72" s="339">
        <f t="shared" si="11"/>
        <v>2254.8398716380721</v>
      </c>
      <c r="F72" s="341">
        <f t="shared" si="11"/>
        <v>1545.9788993296431</v>
      </c>
      <c r="G72" s="345">
        <f t="shared" si="11"/>
        <v>1208.992214488751</v>
      </c>
      <c r="H72" s="340">
        <f t="shared" si="11"/>
        <v>997.39586242317364</v>
      </c>
      <c r="I72" s="340">
        <f t="shared" si="11"/>
        <v>856.82085086856364</v>
      </c>
      <c r="J72" s="340">
        <f t="shared" si="11"/>
        <v>756.82754538604956</v>
      </c>
      <c r="K72" s="340">
        <f t="shared" si="12"/>
        <v>682.19583551811684</v>
      </c>
      <c r="L72" s="340">
        <f t="shared" si="13"/>
        <v>624.46984880472189</v>
      </c>
      <c r="M72" s="341">
        <f t="shared" si="14"/>
        <v>578.57583702618194</v>
      </c>
      <c r="N72" s="385">
        <f t="shared" si="6"/>
        <v>504.35263473287984</v>
      </c>
      <c r="O72" s="386">
        <f t="shared" si="7"/>
        <v>472.97433790044903</v>
      </c>
      <c r="P72" s="386">
        <f t="shared" si="8"/>
        <v>446.5571681951721</v>
      </c>
      <c r="Q72" s="386">
        <f t="shared" si="9"/>
        <v>424.03724720022529</v>
      </c>
      <c r="R72" s="387">
        <f t="shared" si="10"/>
        <v>404.63434528700043</v>
      </c>
      <c r="S72" s="370"/>
    </row>
    <row r="73" spans="2:19" ht="15.75" x14ac:dyDescent="0.2">
      <c r="B73" s="368"/>
      <c r="C73" s="337">
        <v>52000</v>
      </c>
      <c r="D73" s="338">
        <f t="shared" si="11"/>
        <v>4497.2336049029864</v>
      </c>
      <c r="E73" s="339">
        <f t="shared" si="11"/>
        <v>2299.0524181407795</v>
      </c>
      <c r="F73" s="341">
        <f t="shared" si="11"/>
        <v>1576.2922110812046</v>
      </c>
      <c r="G73" s="345">
        <f t="shared" si="11"/>
        <v>1232.6979441846088</v>
      </c>
      <c r="H73" s="340">
        <f t="shared" si="11"/>
        <v>1016.9526440393142</v>
      </c>
      <c r="I73" s="340">
        <f t="shared" si="11"/>
        <v>873.62125970912382</v>
      </c>
      <c r="J73" s="340">
        <f t="shared" si="11"/>
        <v>771.66730117793293</v>
      </c>
      <c r="K73" s="340">
        <f t="shared" si="12"/>
        <v>695.5722244498445</v>
      </c>
      <c r="L73" s="340">
        <f t="shared" si="13"/>
        <v>636.71435564403021</v>
      </c>
      <c r="M73" s="341">
        <f t="shared" si="14"/>
        <v>589.92046128159734</v>
      </c>
      <c r="N73" s="385">
        <f t="shared" si="6"/>
        <v>514.24190208058337</v>
      </c>
      <c r="O73" s="386">
        <f t="shared" si="7"/>
        <v>482.24834452594803</v>
      </c>
      <c r="P73" s="386">
        <f t="shared" si="8"/>
        <v>455.31319110095978</v>
      </c>
      <c r="Q73" s="386">
        <f t="shared" si="9"/>
        <v>432.35170302768068</v>
      </c>
      <c r="R73" s="387">
        <f t="shared" si="10"/>
        <v>412.56835205733375</v>
      </c>
      <c r="S73" s="370"/>
    </row>
    <row r="74" spans="2:19" ht="15.75" x14ac:dyDescent="0.2">
      <c r="B74" s="368"/>
      <c r="C74" s="337">
        <v>53000</v>
      </c>
      <c r="D74" s="338">
        <f t="shared" si="11"/>
        <v>4583.7188665357353</v>
      </c>
      <c r="E74" s="339">
        <f t="shared" si="11"/>
        <v>2343.2649646434866</v>
      </c>
      <c r="F74" s="341">
        <f t="shared" si="11"/>
        <v>1606.6055228327664</v>
      </c>
      <c r="G74" s="345">
        <f t="shared" si="11"/>
        <v>1256.4036738804668</v>
      </c>
      <c r="H74" s="340">
        <f t="shared" si="11"/>
        <v>1036.5094256554548</v>
      </c>
      <c r="I74" s="340">
        <f t="shared" si="11"/>
        <v>890.42166854968377</v>
      </c>
      <c r="J74" s="340">
        <f t="shared" si="11"/>
        <v>786.50705696981618</v>
      </c>
      <c r="K74" s="340">
        <f t="shared" si="12"/>
        <v>708.94861338157227</v>
      </c>
      <c r="L74" s="340">
        <f t="shared" si="13"/>
        <v>648.95886248333852</v>
      </c>
      <c r="M74" s="341">
        <f t="shared" si="14"/>
        <v>601.26508553701262</v>
      </c>
      <c r="N74" s="385">
        <f t="shared" si="6"/>
        <v>524.13116942828685</v>
      </c>
      <c r="O74" s="386">
        <f t="shared" si="7"/>
        <v>491.52235115144703</v>
      </c>
      <c r="P74" s="386">
        <f t="shared" si="8"/>
        <v>464.06921400674747</v>
      </c>
      <c r="Q74" s="386">
        <f t="shared" si="9"/>
        <v>440.66615885513608</v>
      </c>
      <c r="R74" s="387">
        <f t="shared" si="10"/>
        <v>420.50235882766714</v>
      </c>
      <c r="S74" s="370"/>
    </row>
    <row r="75" spans="2:19" ht="15.75" x14ac:dyDescent="0.2">
      <c r="B75" s="368"/>
      <c r="C75" s="337">
        <v>54000</v>
      </c>
      <c r="D75" s="338">
        <f t="shared" si="11"/>
        <v>4670.2041281684851</v>
      </c>
      <c r="E75" s="339">
        <f t="shared" si="11"/>
        <v>2387.477511146194</v>
      </c>
      <c r="F75" s="341">
        <f t="shared" si="11"/>
        <v>1636.9188345843281</v>
      </c>
      <c r="G75" s="345">
        <f t="shared" si="11"/>
        <v>1280.1094035763247</v>
      </c>
      <c r="H75" s="340">
        <f t="shared" si="11"/>
        <v>1056.0662072715957</v>
      </c>
      <c r="I75" s="340">
        <f t="shared" si="11"/>
        <v>907.22207739024395</v>
      </c>
      <c r="J75" s="340">
        <f t="shared" si="11"/>
        <v>801.34681276169965</v>
      </c>
      <c r="K75" s="340">
        <f t="shared" si="12"/>
        <v>722.32500231330016</v>
      </c>
      <c r="L75" s="340">
        <f t="shared" si="13"/>
        <v>661.20336932264684</v>
      </c>
      <c r="M75" s="341">
        <f t="shared" si="14"/>
        <v>612.60970979242791</v>
      </c>
      <c r="N75" s="385">
        <f t="shared" si="6"/>
        <v>534.02043677599033</v>
      </c>
      <c r="O75" s="386">
        <f t="shared" si="7"/>
        <v>500.79635777694602</v>
      </c>
      <c r="P75" s="386">
        <f t="shared" si="8"/>
        <v>472.8252369125351</v>
      </c>
      <c r="Q75" s="386">
        <f t="shared" si="9"/>
        <v>448.98061468259152</v>
      </c>
      <c r="R75" s="387">
        <f t="shared" si="10"/>
        <v>428.43636559800046</v>
      </c>
      <c r="S75" s="370"/>
    </row>
    <row r="76" spans="2:19" ht="15.75" x14ac:dyDescent="0.2">
      <c r="B76" s="368"/>
      <c r="C76" s="337">
        <v>55000</v>
      </c>
      <c r="D76" s="338">
        <f t="shared" si="11"/>
        <v>4756.6893898012349</v>
      </c>
      <c r="E76" s="339">
        <f t="shared" si="11"/>
        <v>2431.6900576489015</v>
      </c>
      <c r="F76" s="341">
        <f t="shared" si="11"/>
        <v>1667.2321463358896</v>
      </c>
      <c r="G76" s="345">
        <f t="shared" si="11"/>
        <v>1303.8151332721825</v>
      </c>
      <c r="H76" s="340">
        <f t="shared" si="11"/>
        <v>1075.6229888877363</v>
      </c>
      <c r="I76" s="340">
        <f t="shared" si="11"/>
        <v>924.02248623080391</v>
      </c>
      <c r="J76" s="340">
        <f t="shared" si="11"/>
        <v>816.1865685535829</v>
      </c>
      <c r="K76" s="340">
        <f t="shared" si="12"/>
        <v>735.70139124502782</v>
      </c>
      <c r="L76" s="340">
        <f t="shared" si="13"/>
        <v>673.44787616195504</v>
      </c>
      <c r="M76" s="341">
        <f t="shared" si="14"/>
        <v>623.9543340478433</v>
      </c>
      <c r="N76" s="388">
        <f t="shared" si="6"/>
        <v>543.90970412369393</v>
      </c>
      <c r="O76" s="389">
        <f t="shared" si="7"/>
        <v>510.07036440244502</v>
      </c>
      <c r="P76" s="389">
        <f t="shared" si="8"/>
        <v>481.58125981832285</v>
      </c>
      <c r="Q76" s="389">
        <f t="shared" si="9"/>
        <v>457.29507051004691</v>
      </c>
      <c r="R76" s="390">
        <f t="shared" si="10"/>
        <v>436.37037236833379</v>
      </c>
      <c r="S76" s="370"/>
    </row>
    <row r="77" spans="2:19" ht="15.75" x14ac:dyDescent="0.2">
      <c r="B77" s="368"/>
      <c r="C77" s="337">
        <v>56000</v>
      </c>
      <c r="D77" s="338">
        <f t="shared" si="11"/>
        <v>4843.1746514339857</v>
      </c>
      <c r="E77" s="339">
        <f t="shared" si="11"/>
        <v>2475.9026041516086</v>
      </c>
      <c r="F77" s="341">
        <f t="shared" si="11"/>
        <v>1697.5454580874512</v>
      </c>
      <c r="G77" s="345">
        <f t="shared" si="11"/>
        <v>1327.5208629680403</v>
      </c>
      <c r="H77" s="340">
        <f t="shared" si="11"/>
        <v>1095.1797705038769</v>
      </c>
      <c r="I77" s="340">
        <f t="shared" si="11"/>
        <v>940.82289507136409</v>
      </c>
      <c r="J77" s="340">
        <f t="shared" si="11"/>
        <v>831.02632434546615</v>
      </c>
      <c r="K77" s="340">
        <f t="shared" si="12"/>
        <v>749.07778017675571</v>
      </c>
      <c r="L77" s="340">
        <f t="shared" si="13"/>
        <v>685.69238300126324</v>
      </c>
      <c r="M77" s="341">
        <f t="shared" si="14"/>
        <v>635.29895830325859</v>
      </c>
      <c r="N77" s="385">
        <f t="shared" si="6"/>
        <v>553.79897147139741</v>
      </c>
      <c r="O77" s="386">
        <f t="shared" si="7"/>
        <v>519.34437102794402</v>
      </c>
      <c r="P77" s="386">
        <f t="shared" si="8"/>
        <v>490.33728272411054</v>
      </c>
      <c r="Q77" s="386">
        <f t="shared" si="9"/>
        <v>465.6095263375023</v>
      </c>
      <c r="R77" s="387">
        <f t="shared" si="10"/>
        <v>444.30437913866712</v>
      </c>
      <c r="S77" s="370"/>
    </row>
    <row r="78" spans="2:19" ht="15.75" x14ac:dyDescent="0.2">
      <c r="B78" s="368"/>
      <c r="C78" s="337">
        <v>57000</v>
      </c>
      <c r="D78" s="338">
        <f t="shared" si="11"/>
        <v>4929.6599130667346</v>
      </c>
      <c r="E78" s="339">
        <f t="shared" si="11"/>
        <v>2520.115150654316</v>
      </c>
      <c r="F78" s="341">
        <f t="shared" si="11"/>
        <v>1727.8587698390129</v>
      </c>
      <c r="G78" s="345">
        <f t="shared" si="11"/>
        <v>1351.2265926638981</v>
      </c>
      <c r="H78" s="340">
        <f t="shared" si="11"/>
        <v>1114.7365521200174</v>
      </c>
      <c r="I78" s="340">
        <f t="shared" si="11"/>
        <v>957.62330391192404</v>
      </c>
      <c r="J78" s="340">
        <f t="shared" si="11"/>
        <v>845.86608013734951</v>
      </c>
      <c r="K78" s="340">
        <f t="shared" si="12"/>
        <v>762.45416910848348</v>
      </c>
      <c r="L78" s="340">
        <f t="shared" si="13"/>
        <v>697.93688984057155</v>
      </c>
      <c r="M78" s="341">
        <f t="shared" si="14"/>
        <v>646.64358255867387</v>
      </c>
      <c r="N78" s="385">
        <f t="shared" si="6"/>
        <v>563.68823881910089</v>
      </c>
      <c r="O78" s="386">
        <f t="shared" si="7"/>
        <v>528.61837765344296</v>
      </c>
      <c r="P78" s="386">
        <f t="shared" si="8"/>
        <v>499.09330562989823</v>
      </c>
      <c r="Q78" s="386">
        <f t="shared" si="9"/>
        <v>473.92398216495769</v>
      </c>
      <c r="R78" s="387">
        <f t="shared" si="10"/>
        <v>452.23838590900044</v>
      </c>
      <c r="S78" s="370"/>
    </row>
    <row r="79" spans="2:19" ht="15.75" x14ac:dyDescent="0.2">
      <c r="B79" s="368"/>
      <c r="C79" s="337">
        <v>58000</v>
      </c>
      <c r="D79" s="338">
        <f t="shared" si="11"/>
        <v>5016.1451746994844</v>
      </c>
      <c r="E79" s="339">
        <f t="shared" si="11"/>
        <v>2564.3276971570231</v>
      </c>
      <c r="F79" s="341">
        <f t="shared" si="11"/>
        <v>1758.1720815905746</v>
      </c>
      <c r="G79" s="345">
        <f t="shared" si="11"/>
        <v>1374.9323223597562</v>
      </c>
      <c r="H79" s="340">
        <f t="shared" si="11"/>
        <v>1134.2933337361583</v>
      </c>
      <c r="I79" s="340">
        <f t="shared" si="11"/>
        <v>974.42371275248422</v>
      </c>
      <c r="J79" s="340">
        <f t="shared" si="11"/>
        <v>860.70583592923276</v>
      </c>
      <c r="K79" s="340">
        <f t="shared" si="12"/>
        <v>775.83055804021114</v>
      </c>
      <c r="L79" s="340">
        <f t="shared" si="13"/>
        <v>710.18139667987987</v>
      </c>
      <c r="M79" s="341">
        <f t="shared" si="14"/>
        <v>657.98820681408927</v>
      </c>
      <c r="N79" s="385">
        <f t="shared" si="6"/>
        <v>573.57750616680448</v>
      </c>
      <c r="O79" s="386">
        <f t="shared" si="7"/>
        <v>537.89238427894202</v>
      </c>
      <c r="P79" s="386">
        <f t="shared" si="8"/>
        <v>507.84932853568586</v>
      </c>
      <c r="Q79" s="386">
        <f t="shared" si="9"/>
        <v>482.23843799241308</v>
      </c>
      <c r="R79" s="387">
        <f t="shared" si="10"/>
        <v>460.17239267933377</v>
      </c>
      <c r="S79" s="370"/>
    </row>
    <row r="80" spans="2:19" ht="15.75" x14ac:dyDescent="0.2">
      <c r="B80" s="368"/>
      <c r="C80" s="337">
        <v>59000</v>
      </c>
      <c r="D80" s="338">
        <f t="shared" si="11"/>
        <v>5102.6304363322342</v>
      </c>
      <c r="E80" s="339">
        <f t="shared" si="11"/>
        <v>2608.5402436597301</v>
      </c>
      <c r="F80" s="341">
        <f t="shared" si="11"/>
        <v>1788.4853933421359</v>
      </c>
      <c r="G80" s="345">
        <f t="shared" si="11"/>
        <v>1398.638052055614</v>
      </c>
      <c r="H80" s="340">
        <f t="shared" si="11"/>
        <v>1153.8501153522989</v>
      </c>
      <c r="I80" s="340">
        <f t="shared" si="11"/>
        <v>991.22412159304429</v>
      </c>
      <c r="J80" s="340">
        <f t="shared" si="11"/>
        <v>875.54559172111624</v>
      </c>
      <c r="K80" s="340">
        <f t="shared" si="12"/>
        <v>789.20694697193903</v>
      </c>
      <c r="L80" s="340">
        <f t="shared" si="13"/>
        <v>722.42590351918818</v>
      </c>
      <c r="M80" s="341">
        <f t="shared" si="14"/>
        <v>669.33283106950466</v>
      </c>
      <c r="N80" s="385">
        <f t="shared" si="6"/>
        <v>583.46677351450796</v>
      </c>
      <c r="O80" s="386">
        <f t="shared" si="7"/>
        <v>547.16639090444107</v>
      </c>
      <c r="P80" s="386">
        <f t="shared" si="8"/>
        <v>516.60535144147354</v>
      </c>
      <c r="Q80" s="386">
        <f t="shared" si="9"/>
        <v>490.55289381986847</v>
      </c>
      <c r="R80" s="387">
        <f t="shared" si="10"/>
        <v>468.10639944966715</v>
      </c>
      <c r="S80" s="370"/>
    </row>
    <row r="81" spans="2:19" ht="15.75" x14ac:dyDescent="0.2">
      <c r="B81" s="368"/>
      <c r="C81" s="337">
        <v>60000</v>
      </c>
      <c r="D81" s="338">
        <f t="shared" si="11"/>
        <v>5189.1156979649841</v>
      </c>
      <c r="E81" s="339">
        <f t="shared" si="11"/>
        <v>2652.752790162438</v>
      </c>
      <c r="F81" s="341">
        <f t="shared" ref="E81:J113" si="15">PMT(F$11,F$6,$C81*(-1))</f>
        <v>1818.7987050936977</v>
      </c>
      <c r="G81" s="345">
        <f t="shared" si="15"/>
        <v>1422.3437817514719</v>
      </c>
      <c r="H81" s="340">
        <f t="shared" si="15"/>
        <v>1173.4068969684395</v>
      </c>
      <c r="I81" s="340">
        <f t="shared" si="15"/>
        <v>1008.0245304336044</v>
      </c>
      <c r="J81" s="340">
        <f t="shared" si="15"/>
        <v>890.38534751299949</v>
      </c>
      <c r="K81" s="340">
        <f t="shared" si="12"/>
        <v>802.58333590366669</v>
      </c>
      <c r="L81" s="340">
        <f t="shared" si="13"/>
        <v>734.6704103584965</v>
      </c>
      <c r="M81" s="341">
        <f t="shared" si="14"/>
        <v>680.67745532491995</v>
      </c>
      <c r="N81" s="388">
        <f t="shared" si="6"/>
        <v>593.35604086221156</v>
      </c>
      <c r="O81" s="389">
        <f t="shared" si="7"/>
        <v>556.44039752994001</v>
      </c>
      <c r="P81" s="389">
        <f t="shared" si="8"/>
        <v>525.36137434726129</v>
      </c>
      <c r="Q81" s="389">
        <f t="shared" si="9"/>
        <v>498.86734964732386</v>
      </c>
      <c r="R81" s="390">
        <f t="shared" si="10"/>
        <v>476.04040622000048</v>
      </c>
      <c r="S81" s="370"/>
    </row>
    <row r="82" spans="2:19" ht="15.75" x14ac:dyDescent="0.2">
      <c r="B82" s="368"/>
      <c r="C82" s="337">
        <v>61000</v>
      </c>
      <c r="D82" s="338">
        <f t="shared" ref="D82:D113" si="16">PMT(D$11,D$6,$C82*(-1))</f>
        <v>5275.6009595977339</v>
      </c>
      <c r="E82" s="339">
        <f t="shared" si="15"/>
        <v>2696.9653366651451</v>
      </c>
      <c r="F82" s="341">
        <f t="shared" si="15"/>
        <v>1849.1120168452594</v>
      </c>
      <c r="G82" s="345">
        <f t="shared" si="15"/>
        <v>1446.0495114473297</v>
      </c>
      <c r="H82" s="340">
        <f t="shared" si="15"/>
        <v>1192.9636785845801</v>
      </c>
      <c r="I82" s="340">
        <f t="shared" si="15"/>
        <v>1024.8249392741645</v>
      </c>
      <c r="J82" s="340">
        <f t="shared" si="15"/>
        <v>905.22510330488274</v>
      </c>
      <c r="K82" s="340">
        <f t="shared" si="12"/>
        <v>815.95972483539458</v>
      </c>
      <c r="L82" s="340">
        <f t="shared" si="13"/>
        <v>746.91491719780458</v>
      </c>
      <c r="M82" s="341">
        <f t="shared" si="14"/>
        <v>692.02207958033534</v>
      </c>
      <c r="N82" s="385">
        <f t="shared" si="6"/>
        <v>603.24530820991504</v>
      </c>
      <c r="O82" s="386">
        <f t="shared" si="7"/>
        <v>565.71440415543907</v>
      </c>
      <c r="P82" s="386">
        <f t="shared" si="8"/>
        <v>534.11739725304892</v>
      </c>
      <c r="Q82" s="386">
        <f t="shared" si="9"/>
        <v>507.18180547477925</v>
      </c>
      <c r="R82" s="387">
        <f t="shared" si="10"/>
        <v>483.97441299033386</v>
      </c>
      <c r="S82" s="370"/>
    </row>
    <row r="83" spans="2:19" ht="15.75" x14ac:dyDescent="0.2">
      <c r="B83" s="368"/>
      <c r="C83" s="337">
        <v>62000</v>
      </c>
      <c r="D83" s="338">
        <f t="shared" si="16"/>
        <v>5362.0862212304837</v>
      </c>
      <c r="E83" s="339">
        <f t="shared" si="15"/>
        <v>2741.1778831678521</v>
      </c>
      <c r="F83" s="341">
        <f t="shared" si="15"/>
        <v>1879.4253285968211</v>
      </c>
      <c r="G83" s="345">
        <f t="shared" si="15"/>
        <v>1469.7552411431875</v>
      </c>
      <c r="H83" s="340">
        <f t="shared" si="15"/>
        <v>1212.5204602007207</v>
      </c>
      <c r="I83" s="340">
        <f t="shared" si="15"/>
        <v>1041.6253481147244</v>
      </c>
      <c r="J83" s="340">
        <f t="shared" si="15"/>
        <v>920.06485909676621</v>
      </c>
      <c r="K83" s="340">
        <f t="shared" si="12"/>
        <v>829.33611376712236</v>
      </c>
      <c r="L83" s="340">
        <f t="shared" si="13"/>
        <v>759.1594240371129</v>
      </c>
      <c r="M83" s="341">
        <f t="shared" si="14"/>
        <v>703.36670383575063</v>
      </c>
      <c r="N83" s="385">
        <f t="shared" si="6"/>
        <v>613.13457555761863</v>
      </c>
      <c r="O83" s="386">
        <f t="shared" si="7"/>
        <v>574.98841078093801</v>
      </c>
      <c r="P83" s="386">
        <f t="shared" si="8"/>
        <v>542.87342015883667</v>
      </c>
      <c r="Q83" s="386">
        <f t="shared" si="9"/>
        <v>515.49626130223464</v>
      </c>
      <c r="R83" s="387">
        <f t="shared" si="10"/>
        <v>491.90841976066719</v>
      </c>
      <c r="S83" s="370"/>
    </row>
    <row r="84" spans="2:19" ht="15.75" x14ac:dyDescent="0.2">
      <c r="B84" s="368"/>
      <c r="C84" s="337">
        <v>63000</v>
      </c>
      <c r="D84" s="338">
        <f t="shared" si="16"/>
        <v>5448.5714828632335</v>
      </c>
      <c r="E84" s="339">
        <f t="shared" si="15"/>
        <v>2785.3904296705596</v>
      </c>
      <c r="F84" s="341">
        <f t="shared" si="15"/>
        <v>1909.7386403483824</v>
      </c>
      <c r="G84" s="345">
        <f t="shared" si="15"/>
        <v>1493.4609708390453</v>
      </c>
      <c r="H84" s="340">
        <f t="shared" si="15"/>
        <v>1232.0772418168615</v>
      </c>
      <c r="I84" s="340">
        <f t="shared" si="15"/>
        <v>1058.4257569552844</v>
      </c>
      <c r="J84" s="340">
        <f t="shared" si="15"/>
        <v>934.90461488864946</v>
      </c>
      <c r="K84" s="340">
        <f t="shared" si="12"/>
        <v>842.71250269885002</v>
      </c>
      <c r="L84" s="340">
        <f t="shared" si="13"/>
        <v>771.40393087642121</v>
      </c>
      <c r="M84" s="341">
        <f t="shared" si="14"/>
        <v>714.71132809116591</v>
      </c>
      <c r="N84" s="385">
        <f t="shared" si="6"/>
        <v>623.02384290532211</v>
      </c>
      <c r="O84" s="386">
        <f t="shared" si="7"/>
        <v>584.26241740643707</v>
      </c>
      <c r="P84" s="386">
        <f t="shared" si="8"/>
        <v>551.6294430646243</v>
      </c>
      <c r="Q84" s="386">
        <f t="shared" si="9"/>
        <v>523.81071712969003</v>
      </c>
      <c r="R84" s="387">
        <f t="shared" si="10"/>
        <v>499.84242653100051</v>
      </c>
      <c r="S84" s="370"/>
    </row>
    <row r="85" spans="2:19" ht="15.75" x14ac:dyDescent="0.2">
      <c r="B85" s="368"/>
      <c r="C85" s="337">
        <v>64000</v>
      </c>
      <c r="D85" s="338">
        <f t="shared" si="16"/>
        <v>5535.0567444959825</v>
      </c>
      <c r="E85" s="339">
        <f t="shared" si="15"/>
        <v>2829.6029761732671</v>
      </c>
      <c r="F85" s="341">
        <f t="shared" si="15"/>
        <v>1940.0519520999442</v>
      </c>
      <c r="G85" s="345">
        <f t="shared" si="15"/>
        <v>1517.1667005349032</v>
      </c>
      <c r="H85" s="340">
        <f t="shared" si="15"/>
        <v>1251.6340234330021</v>
      </c>
      <c r="I85" s="340">
        <f t="shared" si="15"/>
        <v>1075.2261657958447</v>
      </c>
      <c r="J85" s="340">
        <f t="shared" si="15"/>
        <v>949.74437068053282</v>
      </c>
      <c r="K85" s="340">
        <f t="shared" si="12"/>
        <v>856.0888916305779</v>
      </c>
      <c r="L85" s="340">
        <f t="shared" si="13"/>
        <v>783.64843771572953</v>
      </c>
      <c r="M85" s="341">
        <f t="shared" si="14"/>
        <v>726.05595234658119</v>
      </c>
      <c r="N85" s="385">
        <f t="shared" si="6"/>
        <v>632.91311025302559</v>
      </c>
      <c r="O85" s="386">
        <f t="shared" si="7"/>
        <v>593.53642403193612</v>
      </c>
      <c r="P85" s="386">
        <f t="shared" si="8"/>
        <v>560.38546597041204</v>
      </c>
      <c r="Q85" s="386">
        <f t="shared" si="9"/>
        <v>532.12517295714542</v>
      </c>
      <c r="R85" s="387">
        <f t="shared" si="10"/>
        <v>507.7764333013339</v>
      </c>
      <c r="S85" s="370"/>
    </row>
    <row r="86" spans="2:19" ht="15.75" x14ac:dyDescent="0.2">
      <c r="B86" s="368"/>
      <c r="C86" s="337">
        <v>65000</v>
      </c>
      <c r="D86" s="338">
        <f t="shared" si="16"/>
        <v>5621.5420061287323</v>
      </c>
      <c r="E86" s="339">
        <f t="shared" si="15"/>
        <v>2873.8155226759741</v>
      </c>
      <c r="F86" s="341">
        <f t="shared" si="15"/>
        <v>1970.3652638515059</v>
      </c>
      <c r="G86" s="345">
        <f t="shared" si="15"/>
        <v>1540.8724302307612</v>
      </c>
      <c r="H86" s="340">
        <f t="shared" si="15"/>
        <v>1271.1908050491429</v>
      </c>
      <c r="I86" s="340">
        <f t="shared" si="15"/>
        <v>1092.0265746364046</v>
      </c>
      <c r="J86" s="340">
        <f t="shared" si="15"/>
        <v>964.58412647241607</v>
      </c>
      <c r="K86" s="340">
        <f t="shared" si="12"/>
        <v>869.46528056230579</v>
      </c>
      <c r="L86" s="340">
        <f t="shared" si="13"/>
        <v>795.89294455503773</v>
      </c>
      <c r="M86" s="341">
        <f t="shared" si="14"/>
        <v>737.40057660199648</v>
      </c>
      <c r="N86" s="388">
        <f t="shared" si="6"/>
        <v>642.80237760072919</v>
      </c>
      <c r="O86" s="389">
        <f t="shared" si="7"/>
        <v>602.81043065743495</v>
      </c>
      <c r="P86" s="389">
        <f t="shared" si="8"/>
        <v>569.14148887619967</v>
      </c>
      <c r="Q86" s="389">
        <f t="shared" si="9"/>
        <v>540.43962878460081</v>
      </c>
      <c r="R86" s="390">
        <f t="shared" si="10"/>
        <v>515.71044007166722</v>
      </c>
      <c r="S86" s="370"/>
    </row>
    <row r="87" spans="2:19" ht="15.75" x14ac:dyDescent="0.2">
      <c r="B87" s="368"/>
      <c r="C87" s="337">
        <f>C86+5000</f>
        <v>70000</v>
      </c>
      <c r="D87" s="338">
        <f t="shared" si="16"/>
        <v>6053.9683142924814</v>
      </c>
      <c r="E87" s="339">
        <f t="shared" si="15"/>
        <v>3094.8782551895106</v>
      </c>
      <c r="F87" s="341">
        <f t="shared" si="15"/>
        <v>2121.9318226093142</v>
      </c>
      <c r="G87" s="345">
        <f t="shared" si="15"/>
        <v>1659.4010787100503</v>
      </c>
      <c r="H87" s="340">
        <f t="shared" si="15"/>
        <v>1368.9747131298461</v>
      </c>
      <c r="I87" s="340">
        <f t="shared" si="15"/>
        <v>1176.0286188392051</v>
      </c>
      <c r="J87" s="340">
        <f t="shared" si="15"/>
        <v>1038.7829054318327</v>
      </c>
      <c r="K87" s="340">
        <f t="shared" si="12"/>
        <v>936.34722522094467</v>
      </c>
      <c r="L87" s="340">
        <f t="shared" si="13"/>
        <v>857.11547875157908</v>
      </c>
      <c r="M87" s="341">
        <f t="shared" si="14"/>
        <v>794.12369787907323</v>
      </c>
      <c r="N87" s="385">
        <f t="shared" si="6"/>
        <v>692.2487143392467</v>
      </c>
      <c r="O87" s="386">
        <f t="shared" si="7"/>
        <v>649.18046378493</v>
      </c>
      <c r="P87" s="386">
        <f t="shared" si="8"/>
        <v>612.92160340513817</v>
      </c>
      <c r="Q87" s="386">
        <f t="shared" si="9"/>
        <v>582.01190792187788</v>
      </c>
      <c r="R87" s="387">
        <f t="shared" si="10"/>
        <v>555.38047392333385</v>
      </c>
      <c r="S87" s="370"/>
    </row>
    <row r="88" spans="2:19" ht="15.75" x14ac:dyDescent="0.2">
      <c r="B88" s="368"/>
      <c r="C88" s="337">
        <f t="shared" ref="C88:C151" si="17">C87+5000</f>
        <v>75000</v>
      </c>
      <c r="D88" s="338">
        <f t="shared" si="16"/>
        <v>6486.3946224562296</v>
      </c>
      <c r="E88" s="339">
        <f t="shared" si="15"/>
        <v>3315.9409877030475</v>
      </c>
      <c r="F88" s="341">
        <f t="shared" si="15"/>
        <v>2273.498381367122</v>
      </c>
      <c r="G88" s="345">
        <f t="shared" si="15"/>
        <v>1777.9297271893397</v>
      </c>
      <c r="H88" s="340">
        <f t="shared" si="15"/>
        <v>1466.7586212105493</v>
      </c>
      <c r="I88" s="340">
        <f t="shared" si="15"/>
        <v>1260.0306630420055</v>
      </c>
      <c r="J88" s="340">
        <f t="shared" si="15"/>
        <v>1112.9816843912495</v>
      </c>
      <c r="K88" s="340">
        <f t="shared" si="12"/>
        <v>1003.2291698795835</v>
      </c>
      <c r="L88" s="340">
        <f t="shared" si="13"/>
        <v>918.33801294812054</v>
      </c>
      <c r="M88" s="341">
        <f t="shared" si="14"/>
        <v>850.84681915614988</v>
      </c>
      <c r="N88" s="385">
        <f t="shared" si="6"/>
        <v>741.69505107776445</v>
      </c>
      <c r="O88" s="386">
        <f t="shared" si="7"/>
        <v>695.55049691242505</v>
      </c>
      <c r="P88" s="386">
        <f t="shared" si="8"/>
        <v>656.70171793407656</v>
      </c>
      <c r="Q88" s="386">
        <f t="shared" si="9"/>
        <v>623.58418705915483</v>
      </c>
      <c r="R88" s="387">
        <f t="shared" si="10"/>
        <v>595.0505077750006</v>
      </c>
      <c r="S88" s="370"/>
    </row>
    <row r="89" spans="2:19" ht="15.75" x14ac:dyDescent="0.2">
      <c r="B89" s="368"/>
      <c r="C89" s="337">
        <f t="shared" si="17"/>
        <v>80000</v>
      </c>
      <c r="D89" s="338">
        <f t="shared" si="16"/>
        <v>6918.8209306199788</v>
      </c>
      <c r="E89" s="339">
        <f t="shared" si="15"/>
        <v>3537.0037202165836</v>
      </c>
      <c r="F89" s="341">
        <f t="shared" si="15"/>
        <v>2425.0649401249302</v>
      </c>
      <c r="G89" s="345">
        <f t="shared" si="15"/>
        <v>1896.4583756686291</v>
      </c>
      <c r="H89" s="340">
        <f t="shared" si="15"/>
        <v>1564.5425292912525</v>
      </c>
      <c r="I89" s="340">
        <f t="shared" si="15"/>
        <v>1344.0327072448058</v>
      </c>
      <c r="J89" s="340">
        <f t="shared" si="15"/>
        <v>1187.1804633506661</v>
      </c>
      <c r="K89" s="340">
        <f t="shared" si="12"/>
        <v>1070.1111145382224</v>
      </c>
      <c r="L89" s="340">
        <f t="shared" si="13"/>
        <v>979.56054714466188</v>
      </c>
      <c r="M89" s="341">
        <f t="shared" si="14"/>
        <v>907.56994043322663</v>
      </c>
      <c r="N89" s="385">
        <f t="shared" si="6"/>
        <v>791.14138781628196</v>
      </c>
      <c r="O89" s="386">
        <f t="shared" si="7"/>
        <v>741.9205300399201</v>
      </c>
      <c r="P89" s="386">
        <f t="shared" si="8"/>
        <v>700.48183246301505</v>
      </c>
      <c r="Q89" s="386">
        <f t="shared" si="9"/>
        <v>665.15646619643189</v>
      </c>
      <c r="R89" s="387">
        <f t="shared" si="10"/>
        <v>634.72054162666734</v>
      </c>
      <c r="S89" s="370"/>
    </row>
    <row r="90" spans="2:19" ht="15.75" x14ac:dyDescent="0.2">
      <c r="B90" s="368"/>
      <c r="C90" s="337">
        <f t="shared" si="17"/>
        <v>85000</v>
      </c>
      <c r="D90" s="338">
        <f t="shared" si="16"/>
        <v>7351.247238783727</v>
      </c>
      <c r="E90" s="339">
        <f t="shared" si="15"/>
        <v>3758.0664527301201</v>
      </c>
      <c r="F90" s="341">
        <f t="shared" si="15"/>
        <v>2576.6314988827385</v>
      </c>
      <c r="G90" s="345">
        <f t="shared" si="15"/>
        <v>2014.9870241479184</v>
      </c>
      <c r="H90" s="340">
        <f t="shared" si="15"/>
        <v>1662.326437371956</v>
      </c>
      <c r="I90" s="340">
        <f t="shared" si="15"/>
        <v>1428.0347514476061</v>
      </c>
      <c r="J90" s="340">
        <f t="shared" si="15"/>
        <v>1261.3792423100826</v>
      </c>
      <c r="K90" s="340">
        <f t="shared" si="12"/>
        <v>1136.9930591968612</v>
      </c>
      <c r="L90" s="340">
        <f t="shared" si="13"/>
        <v>1040.7830813412031</v>
      </c>
      <c r="M90" s="341">
        <f t="shared" si="14"/>
        <v>964.29306171030328</v>
      </c>
      <c r="N90" s="385">
        <f t="shared" si="6"/>
        <v>840.58772455479971</v>
      </c>
      <c r="O90" s="386">
        <f t="shared" si="7"/>
        <v>788.29056316741503</v>
      </c>
      <c r="P90" s="386">
        <f t="shared" si="8"/>
        <v>744.26194699195355</v>
      </c>
      <c r="Q90" s="386">
        <f t="shared" si="9"/>
        <v>706.72874533370884</v>
      </c>
      <c r="R90" s="387">
        <f t="shared" si="10"/>
        <v>674.39057547833409</v>
      </c>
      <c r="S90" s="370"/>
    </row>
    <row r="91" spans="2:19" ht="15.75" x14ac:dyDescent="0.2">
      <c r="B91" s="368"/>
      <c r="C91" s="337">
        <f t="shared" si="17"/>
        <v>90000</v>
      </c>
      <c r="D91" s="338">
        <f t="shared" si="16"/>
        <v>7783.6735469474761</v>
      </c>
      <c r="E91" s="339">
        <f t="shared" si="15"/>
        <v>3979.129185243657</v>
      </c>
      <c r="F91" s="341">
        <f t="shared" si="15"/>
        <v>2728.1980576405467</v>
      </c>
      <c r="G91" s="345">
        <f t="shared" si="15"/>
        <v>2133.5156726272076</v>
      </c>
      <c r="H91" s="340">
        <f t="shared" si="15"/>
        <v>1760.1103454526592</v>
      </c>
      <c r="I91" s="340">
        <f t="shared" si="15"/>
        <v>1512.0367956504065</v>
      </c>
      <c r="J91" s="340">
        <f t="shared" si="15"/>
        <v>1335.5780212694992</v>
      </c>
      <c r="K91" s="340">
        <f t="shared" si="12"/>
        <v>1203.8750038555002</v>
      </c>
      <c r="L91" s="340">
        <f t="shared" si="13"/>
        <v>1102.0056155377447</v>
      </c>
      <c r="M91" s="341">
        <f t="shared" si="14"/>
        <v>1021.0161829873798</v>
      </c>
      <c r="N91" s="388">
        <f t="shared" si="6"/>
        <v>890.03406129331722</v>
      </c>
      <c r="O91" s="389">
        <f t="shared" si="7"/>
        <v>834.66059629491008</v>
      </c>
      <c r="P91" s="389">
        <f t="shared" si="8"/>
        <v>788.04206152089193</v>
      </c>
      <c r="Q91" s="389">
        <f t="shared" si="9"/>
        <v>748.30102447098591</v>
      </c>
      <c r="R91" s="390">
        <f t="shared" si="10"/>
        <v>714.06060933000072</v>
      </c>
      <c r="S91" s="370"/>
    </row>
    <row r="92" spans="2:19" ht="15.75" x14ac:dyDescent="0.2">
      <c r="B92" s="368"/>
      <c r="C92" s="337">
        <f t="shared" si="17"/>
        <v>95000</v>
      </c>
      <c r="D92" s="338">
        <f t="shared" si="16"/>
        <v>8216.0998551112243</v>
      </c>
      <c r="E92" s="339">
        <f t="shared" si="15"/>
        <v>4200.1919177571936</v>
      </c>
      <c r="F92" s="341">
        <f t="shared" si="15"/>
        <v>2879.7646163983545</v>
      </c>
      <c r="G92" s="345">
        <f t="shared" si="15"/>
        <v>2252.0443211064971</v>
      </c>
      <c r="H92" s="340">
        <f t="shared" si="15"/>
        <v>1857.8942535333626</v>
      </c>
      <c r="I92" s="340">
        <f t="shared" si="15"/>
        <v>1596.0388398532068</v>
      </c>
      <c r="J92" s="340">
        <f t="shared" si="15"/>
        <v>1409.7768002289158</v>
      </c>
      <c r="K92" s="340">
        <f t="shared" si="12"/>
        <v>1270.7569485141389</v>
      </c>
      <c r="L92" s="340">
        <f t="shared" si="13"/>
        <v>1163.2281497342858</v>
      </c>
      <c r="M92" s="341">
        <f t="shared" si="14"/>
        <v>1077.7393042644565</v>
      </c>
      <c r="N92" s="385">
        <f t="shared" si="6"/>
        <v>939.48039803183497</v>
      </c>
      <c r="O92" s="386">
        <f t="shared" si="7"/>
        <v>881.03062942240501</v>
      </c>
      <c r="P92" s="386">
        <f t="shared" si="8"/>
        <v>831.82217604983032</v>
      </c>
      <c r="Q92" s="386">
        <f t="shared" si="9"/>
        <v>789.87330360826275</v>
      </c>
      <c r="R92" s="387">
        <f t="shared" si="10"/>
        <v>753.73064318166746</v>
      </c>
      <c r="S92" s="370"/>
    </row>
    <row r="93" spans="2:19" ht="15.75" x14ac:dyDescent="0.2">
      <c r="B93" s="368"/>
      <c r="C93" s="337">
        <f t="shared" si="17"/>
        <v>100000</v>
      </c>
      <c r="D93" s="338">
        <f t="shared" si="16"/>
        <v>8648.5261632749734</v>
      </c>
      <c r="E93" s="339">
        <f t="shared" si="15"/>
        <v>4421.2546502707291</v>
      </c>
      <c r="F93" s="341">
        <f t="shared" si="15"/>
        <v>3031.3311751561628</v>
      </c>
      <c r="G93" s="345">
        <f t="shared" si="15"/>
        <v>2370.5729695857863</v>
      </c>
      <c r="H93" s="340">
        <f t="shared" si="15"/>
        <v>1955.6781616140659</v>
      </c>
      <c r="I93" s="340">
        <f t="shared" si="15"/>
        <v>1680.0408840560071</v>
      </c>
      <c r="J93" s="340">
        <f t="shared" si="15"/>
        <v>1483.9755791883324</v>
      </c>
      <c r="K93" s="340">
        <f t="shared" si="12"/>
        <v>1337.6388931727779</v>
      </c>
      <c r="L93" s="340">
        <f t="shared" si="13"/>
        <v>1224.4506839308274</v>
      </c>
      <c r="M93" s="341">
        <f t="shared" si="14"/>
        <v>1134.4624255415333</v>
      </c>
      <c r="N93" s="385">
        <f t="shared" si="6"/>
        <v>988.92673477035248</v>
      </c>
      <c r="O93" s="386">
        <f t="shared" si="7"/>
        <v>927.40066254989995</v>
      </c>
      <c r="P93" s="386">
        <f t="shared" si="8"/>
        <v>875.6022905787687</v>
      </c>
      <c r="Q93" s="386">
        <f t="shared" si="9"/>
        <v>831.44558274553981</v>
      </c>
      <c r="R93" s="387">
        <f t="shared" si="10"/>
        <v>793.4006770333342</v>
      </c>
      <c r="S93" s="370"/>
    </row>
    <row r="94" spans="2:19" ht="15.75" x14ac:dyDescent="0.2">
      <c r="B94" s="368"/>
      <c r="C94" s="337">
        <f t="shared" si="17"/>
        <v>105000</v>
      </c>
      <c r="D94" s="338">
        <f t="shared" si="16"/>
        <v>9080.9524714387207</v>
      </c>
      <c r="E94" s="339">
        <f t="shared" si="15"/>
        <v>4642.3173827842656</v>
      </c>
      <c r="F94" s="341">
        <f t="shared" si="15"/>
        <v>3182.897733913971</v>
      </c>
      <c r="G94" s="345">
        <f t="shared" si="15"/>
        <v>2489.1016180650759</v>
      </c>
      <c r="H94" s="340">
        <f t="shared" si="15"/>
        <v>2053.4620696947691</v>
      </c>
      <c r="I94" s="340">
        <f t="shared" si="15"/>
        <v>1764.0429282588077</v>
      </c>
      <c r="J94" s="340">
        <f t="shared" si="15"/>
        <v>1558.1743581477492</v>
      </c>
      <c r="K94" s="340">
        <f t="shared" si="12"/>
        <v>1404.5208378314169</v>
      </c>
      <c r="L94" s="340">
        <f t="shared" si="13"/>
        <v>1285.6732181273687</v>
      </c>
      <c r="M94" s="341">
        <f t="shared" si="14"/>
        <v>1191.18554681861</v>
      </c>
      <c r="N94" s="385">
        <f t="shared" si="6"/>
        <v>1038.3730715088702</v>
      </c>
      <c r="O94" s="386">
        <f t="shared" si="7"/>
        <v>973.77069567739511</v>
      </c>
      <c r="P94" s="386">
        <f t="shared" si="8"/>
        <v>919.3824051077072</v>
      </c>
      <c r="Q94" s="386">
        <f t="shared" si="9"/>
        <v>873.01786188281676</v>
      </c>
      <c r="R94" s="387">
        <f t="shared" si="10"/>
        <v>833.07071088500095</v>
      </c>
      <c r="S94" s="370"/>
    </row>
    <row r="95" spans="2:19" ht="15.75" x14ac:dyDescent="0.2">
      <c r="B95" s="368"/>
      <c r="C95" s="337">
        <f t="shared" si="17"/>
        <v>110000</v>
      </c>
      <c r="D95" s="338">
        <f t="shared" si="16"/>
        <v>9513.3787796024699</v>
      </c>
      <c r="E95" s="339">
        <f t="shared" si="15"/>
        <v>4863.3801152978031</v>
      </c>
      <c r="F95" s="341">
        <f t="shared" si="15"/>
        <v>3334.4642926717793</v>
      </c>
      <c r="G95" s="345">
        <f t="shared" si="15"/>
        <v>2607.630266544365</v>
      </c>
      <c r="H95" s="340">
        <f t="shared" si="15"/>
        <v>2151.2459777754725</v>
      </c>
      <c r="I95" s="340">
        <f t="shared" si="15"/>
        <v>1848.0449724616078</v>
      </c>
      <c r="J95" s="340">
        <f t="shared" si="15"/>
        <v>1632.3731371071658</v>
      </c>
      <c r="K95" s="340">
        <f t="shared" si="12"/>
        <v>1471.4027824900556</v>
      </c>
      <c r="L95" s="340">
        <f t="shared" si="13"/>
        <v>1346.8957523239101</v>
      </c>
      <c r="M95" s="341">
        <f t="shared" si="14"/>
        <v>1247.9086680956866</v>
      </c>
      <c r="N95" s="385">
        <f t="shared" ref="N95:N113" si="18">PMT($N$11,$N$6,C95*(-1))</f>
        <v>1087.8194082473879</v>
      </c>
      <c r="O95" s="386">
        <f t="shared" ref="O95:O113" si="19">PMT($O$11,$O$6,C95*(-1))</f>
        <v>1020.14072880489</v>
      </c>
      <c r="P95" s="386">
        <f t="shared" ref="P95:P113" si="20">PMT($P$11,$P$6,C95*(-1))</f>
        <v>963.1625196366457</v>
      </c>
      <c r="Q95" s="386">
        <f t="shared" ref="Q95:Q113" si="21">PMT($Q$11,$Q$6,C95*(-1))</f>
        <v>914.59014102009382</v>
      </c>
      <c r="R95" s="387">
        <f t="shared" ref="R95:R113" si="22">PMT($R$11,$R$6,C95*(-1))</f>
        <v>872.74074473666758</v>
      </c>
      <c r="S95" s="370"/>
    </row>
    <row r="96" spans="2:19" ht="15.75" x14ac:dyDescent="0.2">
      <c r="B96" s="368"/>
      <c r="C96" s="337">
        <f t="shared" si="17"/>
        <v>115000</v>
      </c>
      <c r="D96" s="338">
        <f t="shared" si="16"/>
        <v>9945.805087766219</v>
      </c>
      <c r="E96" s="339">
        <f t="shared" si="15"/>
        <v>5084.4428478113387</v>
      </c>
      <c r="F96" s="341">
        <f t="shared" si="15"/>
        <v>3486.0308514295871</v>
      </c>
      <c r="G96" s="345">
        <f t="shared" si="15"/>
        <v>2726.1589150236541</v>
      </c>
      <c r="H96" s="340">
        <f t="shared" si="15"/>
        <v>2249.0298858561755</v>
      </c>
      <c r="I96" s="340">
        <f t="shared" si="15"/>
        <v>1932.0470166644084</v>
      </c>
      <c r="J96" s="340">
        <f t="shared" si="15"/>
        <v>1706.5719160665824</v>
      </c>
      <c r="K96" s="340">
        <f t="shared" ref="K96:K113" si="23">PMT($K$11,$K$6,C96*(-1))</f>
        <v>1538.2847271486946</v>
      </c>
      <c r="L96" s="340">
        <f t="shared" ref="L96:L113" si="24">PMT($L$11,$L$6,C96*(-1))</f>
        <v>1408.1182865204514</v>
      </c>
      <c r="M96" s="341">
        <f t="shared" ref="M96:M113" si="25">PMT($M$11,$M$6,C96*(-1))</f>
        <v>1304.6317893727633</v>
      </c>
      <c r="N96" s="388">
        <f t="shared" si="18"/>
        <v>1137.2657449859053</v>
      </c>
      <c r="O96" s="389">
        <f t="shared" si="19"/>
        <v>1066.5107619323851</v>
      </c>
      <c r="P96" s="389">
        <f t="shared" si="20"/>
        <v>1006.9426341655841</v>
      </c>
      <c r="Q96" s="389">
        <f t="shared" si="21"/>
        <v>956.16242015737066</v>
      </c>
      <c r="R96" s="390">
        <f t="shared" si="22"/>
        <v>912.41077858833421</v>
      </c>
      <c r="S96" s="370"/>
    </row>
    <row r="97" spans="2:19" ht="15.75" x14ac:dyDescent="0.2">
      <c r="B97" s="368"/>
      <c r="C97" s="337">
        <f t="shared" si="17"/>
        <v>120000</v>
      </c>
      <c r="D97" s="338">
        <f t="shared" si="16"/>
        <v>10378.231395929968</v>
      </c>
      <c r="E97" s="339">
        <f t="shared" si="15"/>
        <v>5305.5055803248761</v>
      </c>
      <c r="F97" s="341">
        <f t="shared" si="15"/>
        <v>3637.5974101873953</v>
      </c>
      <c r="G97" s="345">
        <f t="shared" si="15"/>
        <v>2844.6875635029437</v>
      </c>
      <c r="H97" s="340">
        <f t="shared" si="15"/>
        <v>2346.8137939368789</v>
      </c>
      <c r="I97" s="340">
        <f t="shared" si="15"/>
        <v>2016.0490608672087</v>
      </c>
      <c r="J97" s="340">
        <f t="shared" si="15"/>
        <v>1780.770695025999</v>
      </c>
      <c r="K97" s="340">
        <f t="shared" si="23"/>
        <v>1605.1666718073334</v>
      </c>
      <c r="L97" s="340">
        <f t="shared" si="24"/>
        <v>1469.340820716993</v>
      </c>
      <c r="M97" s="341">
        <f t="shared" si="25"/>
        <v>1361.3549106498399</v>
      </c>
      <c r="N97" s="385">
        <f t="shared" si="18"/>
        <v>1186.7120817244231</v>
      </c>
      <c r="O97" s="386">
        <f t="shared" si="19"/>
        <v>1112.88079505988</v>
      </c>
      <c r="P97" s="386">
        <f t="shared" si="20"/>
        <v>1050.7227486945226</v>
      </c>
      <c r="Q97" s="386">
        <f t="shared" si="21"/>
        <v>997.73469929464773</v>
      </c>
      <c r="R97" s="387">
        <f t="shared" si="22"/>
        <v>952.08081244000095</v>
      </c>
      <c r="S97" s="370"/>
    </row>
    <row r="98" spans="2:19" ht="15.75" x14ac:dyDescent="0.2">
      <c r="B98" s="368"/>
      <c r="C98" s="337">
        <f t="shared" si="17"/>
        <v>125000</v>
      </c>
      <c r="D98" s="338">
        <f t="shared" si="16"/>
        <v>10810.657704093717</v>
      </c>
      <c r="E98" s="339">
        <f t="shared" si="15"/>
        <v>5526.5683128384117</v>
      </c>
      <c r="F98" s="341">
        <f t="shared" si="15"/>
        <v>3789.1639689452036</v>
      </c>
      <c r="G98" s="345">
        <f t="shared" si="15"/>
        <v>2963.2162119822328</v>
      </c>
      <c r="H98" s="340">
        <f t="shared" si="15"/>
        <v>2444.5977020175824</v>
      </c>
      <c r="I98" s="340">
        <f t="shared" si="15"/>
        <v>2100.0511050700093</v>
      </c>
      <c r="J98" s="340">
        <f t="shared" si="15"/>
        <v>1854.9694739854156</v>
      </c>
      <c r="K98" s="340">
        <f t="shared" si="23"/>
        <v>1672.0486164659724</v>
      </c>
      <c r="L98" s="340">
        <f t="shared" si="24"/>
        <v>1530.5633549135341</v>
      </c>
      <c r="M98" s="341">
        <f t="shared" si="25"/>
        <v>1418.0780319269165</v>
      </c>
      <c r="N98" s="385">
        <f t="shared" si="18"/>
        <v>1236.1584184629407</v>
      </c>
      <c r="O98" s="386">
        <f t="shared" si="19"/>
        <v>1159.2508281873752</v>
      </c>
      <c r="P98" s="386">
        <f t="shared" si="20"/>
        <v>1094.502863223461</v>
      </c>
      <c r="Q98" s="386">
        <f t="shared" si="21"/>
        <v>1039.3069784319248</v>
      </c>
      <c r="R98" s="387">
        <f t="shared" si="22"/>
        <v>991.7508462916677</v>
      </c>
      <c r="S98" s="370"/>
    </row>
    <row r="99" spans="2:19" ht="15.75" x14ac:dyDescent="0.2">
      <c r="B99" s="368"/>
      <c r="C99" s="337">
        <f t="shared" si="17"/>
        <v>130000</v>
      </c>
      <c r="D99" s="338">
        <f t="shared" si="16"/>
        <v>11243.084012257465</v>
      </c>
      <c r="E99" s="339">
        <f t="shared" si="15"/>
        <v>5747.6310453519482</v>
      </c>
      <c r="F99" s="341">
        <f t="shared" si="15"/>
        <v>3940.7305277030118</v>
      </c>
      <c r="G99" s="345">
        <f t="shared" si="15"/>
        <v>3081.7448604615224</v>
      </c>
      <c r="H99" s="340">
        <f t="shared" si="15"/>
        <v>2542.3816100982858</v>
      </c>
      <c r="I99" s="340">
        <f t="shared" si="15"/>
        <v>2184.0531492728092</v>
      </c>
      <c r="J99" s="340">
        <f t="shared" si="15"/>
        <v>1929.1682529448321</v>
      </c>
      <c r="K99" s="340">
        <f t="shared" si="23"/>
        <v>1738.9305611246116</v>
      </c>
      <c r="L99" s="340">
        <f t="shared" si="24"/>
        <v>1591.7858891100755</v>
      </c>
      <c r="M99" s="341">
        <f t="shared" si="25"/>
        <v>1474.801153203993</v>
      </c>
      <c r="N99" s="385">
        <f t="shared" si="18"/>
        <v>1285.6047552014584</v>
      </c>
      <c r="O99" s="386">
        <f t="shared" si="19"/>
        <v>1205.6208613148699</v>
      </c>
      <c r="P99" s="386">
        <f t="shared" si="20"/>
        <v>1138.2829777523993</v>
      </c>
      <c r="Q99" s="386">
        <f t="shared" si="21"/>
        <v>1080.8792575692016</v>
      </c>
      <c r="R99" s="387">
        <f t="shared" si="22"/>
        <v>1031.4208801433344</v>
      </c>
      <c r="S99" s="370"/>
    </row>
    <row r="100" spans="2:19" ht="15.75" x14ac:dyDescent="0.2">
      <c r="B100" s="368"/>
      <c r="C100" s="337">
        <f t="shared" si="17"/>
        <v>135000</v>
      </c>
      <c r="D100" s="338">
        <f t="shared" si="16"/>
        <v>11675.510320421214</v>
      </c>
      <c r="E100" s="339">
        <f t="shared" si="15"/>
        <v>5968.6937778654856</v>
      </c>
      <c r="F100" s="341">
        <f t="shared" si="15"/>
        <v>4092.2970864608201</v>
      </c>
      <c r="G100" s="345">
        <f t="shared" si="15"/>
        <v>3200.2735089408116</v>
      </c>
      <c r="H100" s="340">
        <f t="shared" si="15"/>
        <v>2640.1655181789888</v>
      </c>
      <c r="I100" s="340">
        <f t="shared" si="15"/>
        <v>2268.0551934756099</v>
      </c>
      <c r="J100" s="340">
        <f t="shared" si="15"/>
        <v>2003.367031904249</v>
      </c>
      <c r="K100" s="340">
        <f t="shared" si="23"/>
        <v>1805.8125057832503</v>
      </c>
      <c r="L100" s="340">
        <f t="shared" si="24"/>
        <v>1653.008423306617</v>
      </c>
      <c r="M100" s="341">
        <f t="shared" si="25"/>
        <v>1531.5242744810698</v>
      </c>
      <c r="N100" s="385">
        <f t="shared" si="18"/>
        <v>1335.0510919399758</v>
      </c>
      <c r="O100" s="386">
        <f t="shared" si="19"/>
        <v>1251.9908944423651</v>
      </c>
      <c r="P100" s="386">
        <f t="shared" si="20"/>
        <v>1182.063092281338</v>
      </c>
      <c r="Q100" s="386">
        <f t="shared" si="21"/>
        <v>1122.4515367064787</v>
      </c>
      <c r="R100" s="387">
        <f t="shared" si="22"/>
        <v>1071.0909139950011</v>
      </c>
      <c r="S100" s="370"/>
    </row>
    <row r="101" spans="2:19" ht="15.75" x14ac:dyDescent="0.2">
      <c r="B101" s="368"/>
      <c r="C101" s="337">
        <f t="shared" si="17"/>
        <v>140000</v>
      </c>
      <c r="D101" s="338">
        <f t="shared" si="16"/>
        <v>12107.936628584963</v>
      </c>
      <c r="E101" s="339">
        <f t="shared" si="15"/>
        <v>6189.7565103790212</v>
      </c>
      <c r="F101" s="341">
        <f t="shared" si="15"/>
        <v>4243.8636452186283</v>
      </c>
      <c r="G101" s="345">
        <f t="shared" si="15"/>
        <v>3318.8021574201007</v>
      </c>
      <c r="H101" s="340">
        <f t="shared" si="15"/>
        <v>2737.9494262596922</v>
      </c>
      <c r="I101" s="340">
        <f t="shared" si="15"/>
        <v>2352.0572376784103</v>
      </c>
      <c r="J101" s="340">
        <f t="shared" si="15"/>
        <v>2077.5658108636653</v>
      </c>
      <c r="K101" s="340">
        <f t="shared" si="23"/>
        <v>1872.6944504418893</v>
      </c>
      <c r="L101" s="340">
        <f t="shared" si="24"/>
        <v>1714.2309575031582</v>
      </c>
      <c r="M101" s="341">
        <f t="shared" si="25"/>
        <v>1588.2473957581465</v>
      </c>
      <c r="N101" s="388">
        <f t="shared" si="18"/>
        <v>1384.4974286784934</v>
      </c>
      <c r="O101" s="389">
        <f t="shared" si="19"/>
        <v>1298.36092756986</v>
      </c>
      <c r="P101" s="389">
        <f t="shared" si="20"/>
        <v>1225.8432068102763</v>
      </c>
      <c r="Q101" s="389">
        <f t="shared" si="21"/>
        <v>1164.0238158437558</v>
      </c>
      <c r="R101" s="390">
        <f t="shared" si="22"/>
        <v>1110.7609478466677</v>
      </c>
      <c r="S101" s="370"/>
    </row>
    <row r="102" spans="2:19" ht="15.75" x14ac:dyDescent="0.2">
      <c r="B102" s="368"/>
      <c r="C102" s="337">
        <f t="shared" si="17"/>
        <v>145000</v>
      </c>
      <c r="D102" s="338">
        <f t="shared" si="16"/>
        <v>12540.36293674871</v>
      </c>
      <c r="E102" s="339">
        <f t="shared" si="15"/>
        <v>6410.8192428925577</v>
      </c>
      <c r="F102" s="341">
        <f t="shared" si="15"/>
        <v>4395.4302039764361</v>
      </c>
      <c r="G102" s="345">
        <f t="shared" si="15"/>
        <v>3437.3308058993903</v>
      </c>
      <c r="H102" s="340">
        <f t="shared" si="15"/>
        <v>2835.7333343403957</v>
      </c>
      <c r="I102" s="340">
        <f t="shared" si="15"/>
        <v>2436.0592818812106</v>
      </c>
      <c r="J102" s="340">
        <f t="shared" si="15"/>
        <v>2151.7645898230821</v>
      </c>
      <c r="K102" s="340">
        <f t="shared" si="23"/>
        <v>1939.5763951005281</v>
      </c>
      <c r="L102" s="340">
        <f t="shared" si="24"/>
        <v>1775.4534916996995</v>
      </c>
      <c r="M102" s="341">
        <f t="shared" si="25"/>
        <v>1644.9705170352233</v>
      </c>
      <c r="N102" s="385">
        <f t="shared" si="18"/>
        <v>1433.9437654170113</v>
      </c>
      <c r="O102" s="386">
        <f t="shared" si="19"/>
        <v>1344.7309606973552</v>
      </c>
      <c r="P102" s="386">
        <f t="shared" si="20"/>
        <v>1269.623321339215</v>
      </c>
      <c r="Q102" s="386">
        <f t="shared" si="21"/>
        <v>1205.5960949810328</v>
      </c>
      <c r="R102" s="387">
        <f t="shared" si="22"/>
        <v>1150.4309816983346</v>
      </c>
      <c r="S102" s="370"/>
    </row>
    <row r="103" spans="2:19" ht="15.75" x14ac:dyDescent="0.2">
      <c r="B103" s="368"/>
      <c r="C103" s="337">
        <f t="shared" si="17"/>
        <v>150000</v>
      </c>
      <c r="D103" s="338">
        <f t="shared" si="16"/>
        <v>12972.789244912459</v>
      </c>
      <c r="E103" s="339">
        <f t="shared" si="15"/>
        <v>6631.8819754060951</v>
      </c>
      <c r="F103" s="341">
        <f t="shared" si="15"/>
        <v>4546.9967627342439</v>
      </c>
      <c r="G103" s="345">
        <f t="shared" si="15"/>
        <v>3555.8594543786794</v>
      </c>
      <c r="H103" s="340">
        <f t="shared" si="15"/>
        <v>2933.5172424210987</v>
      </c>
      <c r="I103" s="340">
        <f t="shared" si="15"/>
        <v>2520.0613260840109</v>
      </c>
      <c r="J103" s="340">
        <f t="shared" si="15"/>
        <v>2225.9633687824989</v>
      </c>
      <c r="K103" s="340">
        <f t="shared" si="23"/>
        <v>2006.4583397591671</v>
      </c>
      <c r="L103" s="340">
        <f t="shared" si="24"/>
        <v>1836.6760258962411</v>
      </c>
      <c r="M103" s="341">
        <f t="shared" si="25"/>
        <v>1701.6936383122998</v>
      </c>
      <c r="N103" s="385">
        <f t="shared" si="18"/>
        <v>1483.3901021555289</v>
      </c>
      <c r="O103" s="386">
        <f t="shared" si="19"/>
        <v>1391.1009938248501</v>
      </c>
      <c r="P103" s="386">
        <f t="shared" si="20"/>
        <v>1313.4034358681531</v>
      </c>
      <c r="Q103" s="386">
        <f t="shared" si="21"/>
        <v>1247.1683741183097</v>
      </c>
      <c r="R103" s="387">
        <f t="shared" si="22"/>
        <v>1190.1010155500012</v>
      </c>
      <c r="S103" s="370"/>
    </row>
    <row r="104" spans="2:19" ht="15.75" x14ac:dyDescent="0.2">
      <c r="B104" s="368"/>
      <c r="C104" s="337">
        <f t="shared" si="17"/>
        <v>155000</v>
      </c>
      <c r="D104" s="338">
        <f t="shared" si="16"/>
        <v>13405.21555307621</v>
      </c>
      <c r="E104" s="339">
        <f t="shared" si="15"/>
        <v>6852.9447079196307</v>
      </c>
      <c r="F104" s="341">
        <f t="shared" si="15"/>
        <v>4698.5633214920526</v>
      </c>
      <c r="G104" s="345">
        <f t="shared" si="15"/>
        <v>3674.388102857969</v>
      </c>
      <c r="H104" s="340">
        <f t="shared" si="15"/>
        <v>3031.3011505018021</v>
      </c>
      <c r="I104" s="340">
        <f t="shared" si="15"/>
        <v>2604.0633702868108</v>
      </c>
      <c r="J104" s="340">
        <f t="shared" si="15"/>
        <v>2300.1621477419153</v>
      </c>
      <c r="K104" s="340">
        <f t="shared" si="23"/>
        <v>2073.3402844178058</v>
      </c>
      <c r="L104" s="340">
        <f t="shared" si="24"/>
        <v>1897.8985600927822</v>
      </c>
      <c r="M104" s="341">
        <f t="shared" si="25"/>
        <v>1758.4167595893764</v>
      </c>
      <c r="N104" s="385">
        <f t="shared" si="18"/>
        <v>1532.8364388940463</v>
      </c>
      <c r="O104" s="386">
        <f t="shared" si="19"/>
        <v>1437.471026952345</v>
      </c>
      <c r="P104" s="386">
        <f t="shared" si="20"/>
        <v>1357.1835503970915</v>
      </c>
      <c r="Q104" s="386">
        <f t="shared" si="21"/>
        <v>1288.7406532555865</v>
      </c>
      <c r="R104" s="387">
        <f t="shared" si="22"/>
        <v>1229.7710494016681</v>
      </c>
      <c r="S104" s="370"/>
    </row>
    <row r="105" spans="2:19" ht="15.75" x14ac:dyDescent="0.2">
      <c r="B105" s="368"/>
      <c r="C105" s="337">
        <f t="shared" si="17"/>
        <v>160000</v>
      </c>
      <c r="D105" s="338">
        <f t="shared" si="16"/>
        <v>13837.641861239958</v>
      </c>
      <c r="E105" s="339">
        <f t="shared" si="15"/>
        <v>7074.0074404331672</v>
      </c>
      <c r="F105" s="341">
        <f t="shared" si="15"/>
        <v>4850.1298802498604</v>
      </c>
      <c r="G105" s="345">
        <f t="shared" si="15"/>
        <v>3792.9167513372581</v>
      </c>
      <c r="H105" s="340">
        <f t="shared" si="15"/>
        <v>3129.0850585825051</v>
      </c>
      <c r="I105" s="340">
        <f t="shared" si="15"/>
        <v>2688.0654144896116</v>
      </c>
      <c r="J105" s="340">
        <f t="shared" si="15"/>
        <v>2374.3609267013321</v>
      </c>
      <c r="K105" s="340">
        <f t="shared" si="23"/>
        <v>2140.2222290764448</v>
      </c>
      <c r="L105" s="340">
        <f t="shared" si="24"/>
        <v>1959.1210942893238</v>
      </c>
      <c r="M105" s="341">
        <f t="shared" si="25"/>
        <v>1815.1398808664533</v>
      </c>
      <c r="N105" s="385">
        <f t="shared" si="18"/>
        <v>1582.2827756325639</v>
      </c>
      <c r="O105" s="386">
        <f t="shared" si="19"/>
        <v>1483.8410600798402</v>
      </c>
      <c r="P105" s="386">
        <f t="shared" si="20"/>
        <v>1400.9636649260301</v>
      </c>
      <c r="Q105" s="386">
        <f t="shared" si="21"/>
        <v>1330.3129323928638</v>
      </c>
      <c r="R105" s="387">
        <f t="shared" si="22"/>
        <v>1269.4410832533347</v>
      </c>
      <c r="S105" s="370"/>
    </row>
    <row r="106" spans="2:19" ht="15.75" x14ac:dyDescent="0.2">
      <c r="B106" s="368"/>
      <c r="C106" s="337">
        <f t="shared" si="17"/>
        <v>165000</v>
      </c>
      <c r="D106" s="338">
        <f t="shared" si="16"/>
        <v>14270.068169403707</v>
      </c>
      <c r="E106" s="339">
        <f t="shared" si="15"/>
        <v>7295.0701729467046</v>
      </c>
      <c r="F106" s="341">
        <f t="shared" si="15"/>
        <v>5001.6964390076691</v>
      </c>
      <c r="G106" s="345">
        <f t="shared" si="15"/>
        <v>3911.4453998165473</v>
      </c>
      <c r="H106" s="340">
        <f t="shared" si="15"/>
        <v>3226.8689666632085</v>
      </c>
      <c r="I106" s="340">
        <f t="shared" si="15"/>
        <v>2772.0674586924119</v>
      </c>
      <c r="J106" s="340">
        <f t="shared" si="15"/>
        <v>2448.5597056607485</v>
      </c>
      <c r="K106" s="340">
        <f t="shared" si="23"/>
        <v>2207.1041737350838</v>
      </c>
      <c r="L106" s="340">
        <f t="shared" si="24"/>
        <v>2020.3436284858651</v>
      </c>
      <c r="M106" s="341">
        <f t="shared" si="25"/>
        <v>1871.8630021435297</v>
      </c>
      <c r="N106" s="388">
        <f t="shared" si="18"/>
        <v>1631.7291123710818</v>
      </c>
      <c r="O106" s="389">
        <f t="shared" si="19"/>
        <v>1530.2110932073349</v>
      </c>
      <c r="P106" s="389">
        <f t="shared" si="20"/>
        <v>1444.7437794549685</v>
      </c>
      <c r="Q106" s="389">
        <f t="shared" si="21"/>
        <v>1371.8852115301406</v>
      </c>
      <c r="R106" s="390">
        <f t="shared" si="22"/>
        <v>1309.1111171050015</v>
      </c>
      <c r="S106" s="370"/>
    </row>
    <row r="107" spans="2:19" ht="15.75" x14ac:dyDescent="0.2">
      <c r="B107" s="368"/>
      <c r="C107" s="337">
        <f t="shared" si="17"/>
        <v>170000</v>
      </c>
      <c r="D107" s="338">
        <f t="shared" si="16"/>
        <v>14702.494477567454</v>
      </c>
      <c r="E107" s="339">
        <f t="shared" si="15"/>
        <v>7516.1329054602402</v>
      </c>
      <c r="F107" s="341">
        <f t="shared" si="15"/>
        <v>5153.2629977654769</v>
      </c>
      <c r="G107" s="345">
        <f t="shared" si="15"/>
        <v>4029.9740482958368</v>
      </c>
      <c r="H107" s="340">
        <f t="shared" si="15"/>
        <v>3324.652874743912</v>
      </c>
      <c r="I107" s="340">
        <f t="shared" si="15"/>
        <v>2856.0695028952123</v>
      </c>
      <c r="J107" s="340">
        <f t="shared" si="15"/>
        <v>2522.7584846201653</v>
      </c>
      <c r="K107" s="340">
        <f t="shared" si="23"/>
        <v>2273.9861183937223</v>
      </c>
      <c r="L107" s="340">
        <f t="shared" si="24"/>
        <v>2081.5661626824062</v>
      </c>
      <c r="M107" s="341">
        <f t="shared" si="25"/>
        <v>1928.5861234206066</v>
      </c>
      <c r="N107" s="385">
        <f t="shared" si="18"/>
        <v>1681.1754491095994</v>
      </c>
      <c r="O107" s="386">
        <f t="shared" si="19"/>
        <v>1576.5811263348301</v>
      </c>
      <c r="P107" s="386">
        <f t="shared" si="20"/>
        <v>1488.5238939839071</v>
      </c>
      <c r="Q107" s="386">
        <f t="shared" si="21"/>
        <v>1413.4574906674177</v>
      </c>
      <c r="R107" s="387">
        <f t="shared" si="22"/>
        <v>1348.7811509566682</v>
      </c>
      <c r="S107" s="370"/>
    </row>
    <row r="108" spans="2:19" ht="15.75" x14ac:dyDescent="0.2">
      <c r="B108" s="368"/>
      <c r="C108" s="337">
        <f t="shared" si="17"/>
        <v>175000</v>
      </c>
      <c r="D108" s="338">
        <f t="shared" si="16"/>
        <v>15134.920785731203</v>
      </c>
      <c r="E108" s="339">
        <f t="shared" si="15"/>
        <v>7737.1956379737767</v>
      </c>
      <c r="F108" s="341">
        <f t="shared" si="15"/>
        <v>5304.8295565232856</v>
      </c>
      <c r="G108" s="345">
        <f t="shared" si="15"/>
        <v>4148.5026967751264</v>
      </c>
      <c r="H108" s="340">
        <f t="shared" si="15"/>
        <v>3422.436782824615</v>
      </c>
      <c r="I108" s="340">
        <f t="shared" si="15"/>
        <v>2940.0715470980126</v>
      </c>
      <c r="J108" s="340">
        <f t="shared" si="15"/>
        <v>2596.9572635795816</v>
      </c>
      <c r="K108" s="340">
        <f t="shared" si="23"/>
        <v>2340.8680630523613</v>
      </c>
      <c r="L108" s="340">
        <f t="shared" si="24"/>
        <v>2142.7886968789476</v>
      </c>
      <c r="M108" s="341">
        <f t="shared" si="25"/>
        <v>1985.3092446976832</v>
      </c>
      <c r="N108" s="385">
        <f t="shared" si="18"/>
        <v>1730.6217858481168</v>
      </c>
      <c r="O108" s="386">
        <f t="shared" si="19"/>
        <v>1622.9511594623252</v>
      </c>
      <c r="P108" s="386">
        <f t="shared" si="20"/>
        <v>1532.3040085128453</v>
      </c>
      <c r="Q108" s="386">
        <f t="shared" si="21"/>
        <v>1455.0297698046945</v>
      </c>
      <c r="R108" s="387">
        <f t="shared" si="22"/>
        <v>1388.4511848083346</v>
      </c>
      <c r="S108" s="370"/>
    </row>
    <row r="109" spans="2:19" ht="15.75" x14ac:dyDescent="0.2">
      <c r="B109" s="368"/>
      <c r="C109" s="337">
        <f t="shared" si="17"/>
        <v>180000</v>
      </c>
      <c r="D109" s="338">
        <f t="shared" si="16"/>
        <v>15567.347093894952</v>
      </c>
      <c r="E109" s="339">
        <f t="shared" si="15"/>
        <v>7958.2583704873141</v>
      </c>
      <c r="F109" s="341">
        <f t="shared" si="15"/>
        <v>5456.3961152810934</v>
      </c>
      <c r="G109" s="345">
        <f t="shared" si="15"/>
        <v>4267.0313452544151</v>
      </c>
      <c r="H109" s="340">
        <f t="shared" si="15"/>
        <v>3520.2206909053184</v>
      </c>
      <c r="I109" s="340">
        <f t="shared" si="15"/>
        <v>3024.073591300813</v>
      </c>
      <c r="J109" s="340">
        <f t="shared" si="15"/>
        <v>2671.1560425389985</v>
      </c>
      <c r="K109" s="340">
        <f t="shared" si="23"/>
        <v>2407.7500077110003</v>
      </c>
      <c r="L109" s="340">
        <f t="shared" si="24"/>
        <v>2204.0112310754894</v>
      </c>
      <c r="M109" s="341">
        <f t="shared" si="25"/>
        <v>2042.0323659747596</v>
      </c>
      <c r="N109" s="385">
        <f t="shared" si="18"/>
        <v>1780.0681225866344</v>
      </c>
      <c r="O109" s="386">
        <f t="shared" si="19"/>
        <v>1669.3211925898202</v>
      </c>
      <c r="P109" s="386">
        <f t="shared" si="20"/>
        <v>1576.0841230417839</v>
      </c>
      <c r="Q109" s="386">
        <f t="shared" si="21"/>
        <v>1496.6020489419718</v>
      </c>
      <c r="R109" s="387">
        <f t="shared" si="22"/>
        <v>1428.1212186600014</v>
      </c>
      <c r="S109" s="370"/>
    </row>
    <row r="110" spans="2:19" ht="15.75" x14ac:dyDescent="0.2">
      <c r="B110" s="368"/>
      <c r="C110" s="337">
        <f t="shared" si="17"/>
        <v>185000</v>
      </c>
      <c r="D110" s="338">
        <f t="shared" si="16"/>
        <v>15999.7734020587</v>
      </c>
      <c r="E110" s="339">
        <f t="shared" si="15"/>
        <v>8179.3211030008497</v>
      </c>
      <c r="F110" s="341">
        <f t="shared" si="15"/>
        <v>5607.9626740389022</v>
      </c>
      <c r="G110" s="345">
        <f t="shared" si="15"/>
        <v>4385.5599937337047</v>
      </c>
      <c r="H110" s="340">
        <f t="shared" si="15"/>
        <v>3618.0045989860218</v>
      </c>
      <c r="I110" s="340">
        <f t="shared" si="15"/>
        <v>3108.0756355036133</v>
      </c>
      <c r="J110" s="340">
        <f t="shared" si="15"/>
        <v>2745.3548214984153</v>
      </c>
      <c r="K110" s="340">
        <f t="shared" si="23"/>
        <v>2474.6319523696393</v>
      </c>
      <c r="L110" s="340">
        <f t="shared" si="24"/>
        <v>2265.2337652720303</v>
      </c>
      <c r="M110" s="341">
        <f t="shared" si="25"/>
        <v>2098.7554872518367</v>
      </c>
      <c r="N110" s="385">
        <f t="shared" si="18"/>
        <v>1829.5144593251523</v>
      </c>
      <c r="O110" s="386">
        <f t="shared" si="19"/>
        <v>1715.6912257173151</v>
      </c>
      <c r="P110" s="386">
        <f t="shared" si="20"/>
        <v>1619.8642375707223</v>
      </c>
      <c r="Q110" s="386">
        <f t="shared" si="21"/>
        <v>1538.1743280792487</v>
      </c>
      <c r="R110" s="387">
        <f t="shared" si="22"/>
        <v>1467.7912525116681</v>
      </c>
      <c r="S110" s="370"/>
    </row>
    <row r="111" spans="2:19" ht="15.75" x14ac:dyDescent="0.2">
      <c r="B111" s="368"/>
      <c r="C111" s="337">
        <f t="shared" si="17"/>
        <v>190000</v>
      </c>
      <c r="D111" s="338">
        <f t="shared" si="16"/>
        <v>16432.199710222449</v>
      </c>
      <c r="E111" s="339">
        <f t="shared" si="15"/>
        <v>8400.3838355143871</v>
      </c>
      <c r="F111" s="341">
        <f t="shared" si="15"/>
        <v>5759.529232796709</v>
      </c>
      <c r="G111" s="345">
        <f t="shared" si="15"/>
        <v>4504.0886422129943</v>
      </c>
      <c r="H111" s="340">
        <f t="shared" si="15"/>
        <v>3715.7885070667253</v>
      </c>
      <c r="I111" s="340">
        <f t="shared" si="15"/>
        <v>3192.0776797064136</v>
      </c>
      <c r="J111" s="340">
        <f t="shared" si="15"/>
        <v>2819.5536004578316</v>
      </c>
      <c r="K111" s="340">
        <f t="shared" si="23"/>
        <v>2541.5138970282778</v>
      </c>
      <c r="L111" s="340">
        <f t="shared" si="24"/>
        <v>2326.4562994685716</v>
      </c>
      <c r="M111" s="341">
        <f t="shared" si="25"/>
        <v>2155.4786085289129</v>
      </c>
      <c r="N111" s="388">
        <f t="shared" si="18"/>
        <v>1878.9607960636699</v>
      </c>
      <c r="O111" s="389">
        <f t="shared" si="19"/>
        <v>1762.06125884481</v>
      </c>
      <c r="P111" s="389">
        <f t="shared" si="20"/>
        <v>1663.6443520996606</v>
      </c>
      <c r="Q111" s="389">
        <f t="shared" si="21"/>
        <v>1579.7466072165255</v>
      </c>
      <c r="R111" s="390">
        <f t="shared" si="22"/>
        <v>1507.4612863633349</v>
      </c>
      <c r="S111" s="370"/>
    </row>
    <row r="112" spans="2:19" ht="15.75" x14ac:dyDescent="0.2">
      <c r="B112" s="368"/>
      <c r="C112" s="337">
        <f t="shared" si="17"/>
        <v>195000</v>
      </c>
      <c r="D112" s="338">
        <f t="shared" si="16"/>
        <v>16864.626018386196</v>
      </c>
      <c r="E112" s="339">
        <f t="shared" si="15"/>
        <v>8621.4465680279227</v>
      </c>
      <c r="F112" s="341">
        <f t="shared" si="15"/>
        <v>5911.0957915545168</v>
      </c>
      <c r="G112" s="345">
        <f t="shared" si="15"/>
        <v>4622.6172906922829</v>
      </c>
      <c r="H112" s="340">
        <f t="shared" si="15"/>
        <v>3813.5724151474283</v>
      </c>
      <c r="I112" s="340">
        <f t="shared" si="15"/>
        <v>3276.0797239092144</v>
      </c>
      <c r="J112" s="340">
        <f t="shared" si="15"/>
        <v>2893.752379417248</v>
      </c>
      <c r="K112" s="340">
        <f t="shared" si="23"/>
        <v>2608.3958416869168</v>
      </c>
      <c r="L112" s="340">
        <f t="shared" si="24"/>
        <v>2387.6788336651134</v>
      </c>
      <c r="M112" s="341">
        <f t="shared" si="25"/>
        <v>2212.20172980599</v>
      </c>
      <c r="N112" s="385">
        <f t="shared" si="18"/>
        <v>1928.4071328021873</v>
      </c>
      <c r="O112" s="386">
        <f t="shared" si="19"/>
        <v>1808.4312919723052</v>
      </c>
      <c r="P112" s="386">
        <f t="shared" si="20"/>
        <v>1707.4244666285992</v>
      </c>
      <c r="Q112" s="386">
        <f t="shared" si="21"/>
        <v>1621.3188863538028</v>
      </c>
      <c r="R112" s="387">
        <f t="shared" si="22"/>
        <v>1547.1313202150016</v>
      </c>
      <c r="S112" s="370"/>
    </row>
    <row r="113" spans="2:19" ht="15.75" x14ac:dyDescent="0.2">
      <c r="B113" s="368"/>
      <c r="C113" s="337">
        <f t="shared" si="17"/>
        <v>200000</v>
      </c>
      <c r="D113" s="338">
        <f t="shared" si="16"/>
        <v>17297.052326549947</v>
      </c>
      <c r="E113" s="339">
        <f t="shared" si="15"/>
        <v>8842.5093005414583</v>
      </c>
      <c r="F113" s="341">
        <f t="shared" si="15"/>
        <v>6062.6623503123255</v>
      </c>
      <c r="G113" s="345">
        <f t="shared" si="15"/>
        <v>4741.1459391715725</v>
      </c>
      <c r="H113" s="340">
        <f t="shared" si="15"/>
        <v>3911.3563232281317</v>
      </c>
      <c r="I113" s="340">
        <f t="shared" si="15"/>
        <v>3360.0817681120143</v>
      </c>
      <c r="J113" s="340">
        <f t="shared" si="15"/>
        <v>2967.9511583766648</v>
      </c>
      <c r="K113" s="340">
        <f t="shared" si="23"/>
        <v>2675.2777863455558</v>
      </c>
      <c r="L113" s="340">
        <f t="shared" si="24"/>
        <v>2448.9013678616548</v>
      </c>
      <c r="M113" s="341">
        <f t="shared" si="25"/>
        <v>2268.9248510830666</v>
      </c>
      <c r="N113" s="385">
        <f t="shared" si="18"/>
        <v>1977.853469540705</v>
      </c>
      <c r="O113" s="386">
        <f t="shared" si="19"/>
        <v>1854.8013250997999</v>
      </c>
      <c r="P113" s="386">
        <f t="shared" si="20"/>
        <v>1751.2045811575374</v>
      </c>
      <c r="Q113" s="386">
        <f t="shared" si="21"/>
        <v>1662.8911654910796</v>
      </c>
      <c r="R113" s="387">
        <f t="shared" si="22"/>
        <v>1586.8013540666684</v>
      </c>
      <c r="S113" s="370"/>
    </row>
    <row r="114" spans="2:19" ht="15.75" x14ac:dyDescent="0.2">
      <c r="B114" s="368"/>
      <c r="C114" s="433">
        <f t="shared" si="17"/>
        <v>205000</v>
      </c>
      <c r="D114" s="338">
        <f t="shared" ref="D114:J114" si="26">IF(OR($V$19="P2",$V$19="P4"),PMT(D$11,D$6,$C114*(-1)),0)</f>
        <v>0</v>
      </c>
      <c r="E114" s="339">
        <f t="shared" si="26"/>
        <v>0</v>
      </c>
      <c r="F114" s="341">
        <f t="shared" si="26"/>
        <v>0</v>
      </c>
      <c r="G114" s="345">
        <f t="shared" si="26"/>
        <v>0</v>
      </c>
      <c r="H114" s="340">
        <f t="shared" si="26"/>
        <v>0</v>
      </c>
      <c r="I114" s="340">
        <f t="shared" si="26"/>
        <v>0</v>
      </c>
      <c r="J114" s="340">
        <f t="shared" si="26"/>
        <v>0</v>
      </c>
      <c r="K114" s="340">
        <f>IF(OR($V$19="P2",$V$19="P4"),PMT($K$11,$K$6,C114*(-1)),0)</f>
        <v>0</v>
      </c>
      <c r="L114" s="340">
        <f>IF(OR($V$19="P2",$V$19="P4"),PMT($L$11,$L$6,C114*(-1)),0)</f>
        <v>0</v>
      </c>
      <c r="M114" s="341">
        <f>IF(OR($V$19="P2",$V$19="P4"),PMT($M$11,$M$6,C114*(-1)),0)</f>
        <v>0</v>
      </c>
      <c r="N114" s="385">
        <f>IF(OR($V$19="P2",$V$19="P4"),PMT($N$11,$N$6,C114*(-1)),0)</f>
        <v>0</v>
      </c>
      <c r="O114" s="386">
        <f>IF(OR($V$19="P2",$V$19="P4"),PMT($O$11,$O$6,C114*(-1)),0)</f>
        <v>0</v>
      </c>
      <c r="P114" s="386">
        <f>IF(OR($V$19="P2",$V$19="P4"),PMT($P$11,$P$6,C114*(-1)),0)</f>
        <v>0</v>
      </c>
      <c r="Q114" s="386">
        <f>IF(OR($V$19="P2",$V$19="P4"),PMT($Q$11,$Q$6,C114*(-1)),0)</f>
        <v>0</v>
      </c>
      <c r="R114" s="387">
        <f>IF(OR($V$19="P2",$V$19="P4"),PMT($R$11,$R$6,C114*(-1)),0)</f>
        <v>0</v>
      </c>
      <c r="S114" s="370"/>
    </row>
    <row r="115" spans="2:19" ht="15.75" x14ac:dyDescent="0.2">
      <c r="B115" s="368"/>
      <c r="C115" s="337">
        <f t="shared" si="17"/>
        <v>210000</v>
      </c>
      <c r="D115" s="338">
        <f t="shared" ref="D115:J123" si="27">IF(OR($V$19="P2",$V$19="P4"),PMT(D$11,D$6,$C115*(-1)),0)</f>
        <v>0</v>
      </c>
      <c r="E115" s="339">
        <f t="shared" si="27"/>
        <v>0</v>
      </c>
      <c r="F115" s="341">
        <f t="shared" si="27"/>
        <v>0</v>
      </c>
      <c r="G115" s="345">
        <f t="shared" si="27"/>
        <v>0</v>
      </c>
      <c r="H115" s="340">
        <f t="shared" si="27"/>
        <v>0</v>
      </c>
      <c r="I115" s="340">
        <f t="shared" si="27"/>
        <v>0</v>
      </c>
      <c r="J115" s="340">
        <f t="shared" si="27"/>
        <v>0</v>
      </c>
      <c r="K115" s="340">
        <f t="shared" ref="K115:K123" si="28">IF(OR($V$19="P2",$V$19="P4"),PMT($K$11,$K$6,C115*(-1)),0)</f>
        <v>0</v>
      </c>
      <c r="L115" s="340">
        <f t="shared" ref="L115:L123" si="29">IF(OR($V$19="P2",$V$19="P4"),PMT($L$11,$L$6,C115*(-1)),0)</f>
        <v>0</v>
      </c>
      <c r="M115" s="341">
        <f t="shared" ref="M115:M123" si="30">IF(OR($V$19="P2",$V$19="P4"),PMT($M$11,$M$6,C115*(-1)),0)</f>
        <v>0</v>
      </c>
      <c r="N115" s="385">
        <f t="shared" ref="N115:N123" si="31">IF(OR($V$19="P2",$V$19="P4"),PMT($N$11,$N$6,C115*(-1)),0)</f>
        <v>0</v>
      </c>
      <c r="O115" s="386">
        <f t="shared" ref="O115:O123" si="32">IF(OR($V$19="P2",$V$19="P4"),PMT($O$11,$O$6,C115*(-1)),0)</f>
        <v>0</v>
      </c>
      <c r="P115" s="386">
        <f t="shared" ref="P115:P123" si="33">IF(OR($V$19="P2",$V$19="P4"),PMT($P$11,$P$6,C115*(-1)),0)</f>
        <v>0</v>
      </c>
      <c r="Q115" s="386">
        <f t="shared" ref="Q115:Q123" si="34">IF(OR($V$19="P2",$V$19="P4"),PMT($Q$11,$Q$6,C115*(-1)),0)</f>
        <v>0</v>
      </c>
      <c r="R115" s="387">
        <f t="shared" ref="R115:R123" si="35">IF(OR($V$19="P2",$V$19="P4"),PMT($R$11,$R$6,C115*(-1)),0)</f>
        <v>0</v>
      </c>
      <c r="S115" s="370"/>
    </row>
    <row r="116" spans="2:19" ht="15.75" x14ac:dyDescent="0.2">
      <c r="B116" s="368"/>
      <c r="C116" s="337">
        <f t="shared" si="17"/>
        <v>215000</v>
      </c>
      <c r="D116" s="338">
        <f t="shared" si="27"/>
        <v>0</v>
      </c>
      <c r="E116" s="339">
        <f t="shared" si="27"/>
        <v>0</v>
      </c>
      <c r="F116" s="341">
        <f t="shared" si="27"/>
        <v>0</v>
      </c>
      <c r="G116" s="345">
        <f t="shared" si="27"/>
        <v>0</v>
      </c>
      <c r="H116" s="340">
        <f t="shared" si="27"/>
        <v>0</v>
      </c>
      <c r="I116" s="340">
        <f t="shared" si="27"/>
        <v>0</v>
      </c>
      <c r="J116" s="340">
        <f t="shared" si="27"/>
        <v>0</v>
      </c>
      <c r="K116" s="340">
        <f t="shared" si="28"/>
        <v>0</v>
      </c>
      <c r="L116" s="340">
        <f t="shared" si="29"/>
        <v>0</v>
      </c>
      <c r="M116" s="341">
        <f t="shared" si="30"/>
        <v>0</v>
      </c>
      <c r="N116" s="388">
        <f t="shared" si="31"/>
        <v>0</v>
      </c>
      <c r="O116" s="389">
        <f t="shared" si="32"/>
        <v>0</v>
      </c>
      <c r="P116" s="389">
        <f t="shared" si="33"/>
        <v>0</v>
      </c>
      <c r="Q116" s="389">
        <f t="shared" si="34"/>
        <v>0</v>
      </c>
      <c r="R116" s="390">
        <f t="shared" si="35"/>
        <v>0</v>
      </c>
      <c r="S116" s="370"/>
    </row>
    <row r="117" spans="2:19" ht="15.75" x14ac:dyDescent="0.2">
      <c r="B117" s="368"/>
      <c r="C117" s="337">
        <f t="shared" si="17"/>
        <v>220000</v>
      </c>
      <c r="D117" s="338">
        <f t="shared" si="27"/>
        <v>0</v>
      </c>
      <c r="E117" s="339">
        <f t="shared" si="27"/>
        <v>0</v>
      </c>
      <c r="F117" s="341">
        <f t="shared" si="27"/>
        <v>0</v>
      </c>
      <c r="G117" s="345">
        <f t="shared" si="27"/>
        <v>0</v>
      </c>
      <c r="H117" s="340">
        <f t="shared" si="27"/>
        <v>0</v>
      </c>
      <c r="I117" s="340">
        <f t="shared" si="27"/>
        <v>0</v>
      </c>
      <c r="J117" s="340">
        <f t="shared" si="27"/>
        <v>0</v>
      </c>
      <c r="K117" s="340">
        <f t="shared" si="28"/>
        <v>0</v>
      </c>
      <c r="L117" s="340">
        <f t="shared" si="29"/>
        <v>0</v>
      </c>
      <c r="M117" s="341">
        <f t="shared" si="30"/>
        <v>0</v>
      </c>
      <c r="N117" s="385">
        <f t="shared" si="31"/>
        <v>0</v>
      </c>
      <c r="O117" s="386">
        <f t="shared" si="32"/>
        <v>0</v>
      </c>
      <c r="P117" s="386">
        <f t="shared" si="33"/>
        <v>0</v>
      </c>
      <c r="Q117" s="386">
        <f t="shared" si="34"/>
        <v>0</v>
      </c>
      <c r="R117" s="387">
        <f t="shared" si="35"/>
        <v>0</v>
      </c>
      <c r="S117" s="370"/>
    </row>
    <row r="118" spans="2:19" ht="15.75" x14ac:dyDescent="0.2">
      <c r="B118" s="368"/>
      <c r="C118" s="337">
        <f t="shared" si="17"/>
        <v>225000</v>
      </c>
      <c r="D118" s="338">
        <f t="shared" si="27"/>
        <v>0</v>
      </c>
      <c r="E118" s="339">
        <f t="shared" si="27"/>
        <v>0</v>
      </c>
      <c r="F118" s="341">
        <f t="shared" si="27"/>
        <v>0</v>
      </c>
      <c r="G118" s="345">
        <f t="shared" si="27"/>
        <v>0</v>
      </c>
      <c r="H118" s="340">
        <f t="shared" si="27"/>
        <v>0</v>
      </c>
      <c r="I118" s="340">
        <f t="shared" si="27"/>
        <v>0</v>
      </c>
      <c r="J118" s="340">
        <f t="shared" si="27"/>
        <v>0</v>
      </c>
      <c r="K118" s="340">
        <f t="shared" si="28"/>
        <v>0</v>
      </c>
      <c r="L118" s="340">
        <f t="shared" si="29"/>
        <v>0</v>
      </c>
      <c r="M118" s="341">
        <f t="shared" si="30"/>
        <v>0</v>
      </c>
      <c r="N118" s="385">
        <f t="shared" si="31"/>
        <v>0</v>
      </c>
      <c r="O118" s="386">
        <f t="shared" si="32"/>
        <v>0</v>
      </c>
      <c r="P118" s="386">
        <f t="shared" si="33"/>
        <v>0</v>
      </c>
      <c r="Q118" s="386">
        <f t="shared" si="34"/>
        <v>0</v>
      </c>
      <c r="R118" s="387">
        <f t="shared" si="35"/>
        <v>0</v>
      </c>
      <c r="S118" s="370"/>
    </row>
    <row r="119" spans="2:19" ht="15.75" x14ac:dyDescent="0.2">
      <c r="B119" s="368"/>
      <c r="C119" s="337">
        <f t="shared" si="17"/>
        <v>230000</v>
      </c>
      <c r="D119" s="338">
        <f t="shared" si="27"/>
        <v>0</v>
      </c>
      <c r="E119" s="339">
        <f t="shared" si="27"/>
        <v>0</v>
      </c>
      <c r="F119" s="341">
        <f t="shared" si="27"/>
        <v>0</v>
      </c>
      <c r="G119" s="345">
        <f t="shared" si="27"/>
        <v>0</v>
      </c>
      <c r="H119" s="340">
        <f t="shared" si="27"/>
        <v>0</v>
      </c>
      <c r="I119" s="340">
        <f t="shared" si="27"/>
        <v>0</v>
      </c>
      <c r="J119" s="340">
        <f t="shared" si="27"/>
        <v>0</v>
      </c>
      <c r="K119" s="340">
        <f t="shared" si="28"/>
        <v>0</v>
      </c>
      <c r="L119" s="340">
        <f t="shared" si="29"/>
        <v>0</v>
      </c>
      <c r="M119" s="341">
        <f t="shared" si="30"/>
        <v>0</v>
      </c>
      <c r="N119" s="385">
        <f t="shared" si="31"/>
        <v>0</v>
      </c>
      <c r="O119" s="386">
        <f t="shared" si="32"/>
        <v>0</v>
      </c>
      <c r="P119" s="386">
        <f t="shared" si="33"/>
        <v>0</v>
      </c>
      <c r="Q119" s="386">
        <f t="shared" si="34"/>
        <v>0</v>
      </c>
      <c r="R119" s="387">
        <f t="shared" si="35"/>
        <v>0</v>
      </c>
      <c r="S119" s="370"/>
    </row>
    <row r="120" spans="2:19" ht="15.75" x14ac:dyDescent="0.2">
      <c r="B120" s="368"/>
      <c r="C120" s="337">
        <f t="shared" si="17"/>
        <v>235000</v>
      </c>
      <c r="D120" s="338">
        <f t="shared" si="27"/>
        <v>0</v>
      </c>
      <c r="E120" s="339">
        <f t="shared" si="27"/>
        <v>0</v>
      </c>
      <c r="F120" s="341">
        <f t="shared" si="27"/>
        <v>0</v>
      </c>
      <c r="G120" s="345">
        <f t="shared" si="27"/>
        <v>0</v>
      </c>
      <c r="H120" s="340">
        <f t="shared" si="27"/>
        <v>0</v>
      </c>
      <c r="I120" s="340">
        <f t="shared" si="27"/>
        <v>0</v>
      </c>
      <c r="J120" s="340">
        <f t="shared" si="27"/>
        <v>0</v>
      </c>
      <c r="K120" s="340">
        <f t="shared" si="28"/>
        <v>0</v>
      </c>
      <c r="L120" s="340">
        <f t="shared" si="29"/>
        <v>0</v>
      </c>
      <c r="M120" s="341">
        <f t="shared" si="30"/>
        <v>0</v>
      </c>
      <c r="N120" s="385">
        <f t="shared" si="31"/>
        <v>0</v>
      </c>
      <c r="O120" s="386">
        <f t="shared" si="32"/>
        <v>0</v>
      </c>
      <c r="P120" s="386">
        <f t="shared" si="33"/>
        <v>0</v>
      </c>
      <c r="Q120" s="386">
        <f t="shared" si="34"/>
        <v>0</v>
      </c>
      <c r="R120" s="387">
        <f t="shared" si="35"/>
        <v>0</v>
      </c>
      <c r="S120" s="370"/>
    </row>
    <row r="121" spans="2:19" ht="15.75" x14ac:dyDescent="0.2">
      <c r="B121" s="368"/>
      <c r="C121" s="337">
        <f t="shared" si="17"/>
        <v>240000</v>
      </c>
      <c r="D121" s="338">
        <f t="shared" si="27"/>
        <v>0</v>
      </c>
      <c r="E121" s="339">
        <f t="shared" si="27"/>
        <v>0</v>
      </c>
      <c r="F121" s="341">
        <f t="shared" si="27"/>
        <v>0</v>
      </c>
      <c r="G121" s="345">
        <f t="shared" si="27"/>
        <v>0</v>
      </c>
      <c r="H121" s="340">
        <f t="shared" si="27"/>
        <v>0</v>
      </c>
      <c r="I121" s="340">
        <f t="shared" si="27"/>
        <v>0</v>
      </c>
      <c r="J121" s="340">
        <f t="shared" si="27"/>
        <v>0</v>
      </c>
      <c r="K121" s="340">
        <f t="shared" si="28"/>
        <v>0</v>
      </c>
      <c r="L121" s="340">
        <f t="shared" si="29"/>
        <v>0</v>
      </c>
      <c r="M121" s="341">
        <f t="shared" si="30"/>
        <v>0</v>
      </c>
      <c r="N121" s="388">
        <f t="shared" si="31"/>
        <v>0</v>
      </c>
      <c r="O121" s="389">
        <f t="shared" si="32"/>
        <v>0</v>
      </c>
      <c r="P121" s="389">
        <f t="shared" si="33"/>
        <v>0</v>
      </c>
      <c r="Q121" s="389">
        <f t="shared" si="34"/>
        <v>0</v>
      </c>
      <c r="R121" s="390">
        <f t="shared" si="35"/>
        <v>0</v>
      </c>
      <c r="S121" s="370"/>
    </row>
    <row r="122" spans="2:19" ht="15.75" x14ac:dyDescent="0.2">
      <c r="B122" s="368"/>
      <c r="C122" s="337">
        <f t="shared" si="17"/>
        <v>245000</v>
      </c>
      <c r="D122" s="338">
        <f t="shared" si="27"/>
        <v>0</v>
      </c>
      <c r="E122" s="339">
        <f t="shared" si="27"/>
        <v>0</v>
      </c>
      <c r="F122" s="341">
        <f t="shared" si="27"/>
        <v>0</v>
      </c>
      <c r="G122" s="345">
        <f t="shared" si="27"/>
        <v>0</v>
      </c>
      <c r="H122" s="340">
        <f t="shared" si="27"/>
        <v>0</v>
      </c>
      <c r="I122" s="340">
        <f t="shared" si="27"/>
        <v>0</v>
      </c>
      <c r="J122" s="340">
        <f t="shared" si="27"/>
        <v>0</v>
      </c>
      <c r="K122" s="340">
        <f t="shared" si="28"/>
        <v>0</v>
      </c>
      <c r="L122" s="340">
        <f t="shared" si="29"/>
        <v>0</v>
      </c>
      <c r="M122" s="341">
        <f t="shared" si="30"/>
        <v>0</v>
      </c>
      <c r="N122" s="385">
        <f t="shared" si="31"/>
        <v>0</v>
      </c>
      <c r="O122" s="386">
        <f t="shared" si="32"/>
        <v>0</v>
      </c>
      <c r="P122" s="386">
        <f t="shared" si="33"/>
        <v>0</v>
      </c>
      <c r="Q122" s="386">
        <f t="shared" si="34"/>
        <v>0</v>
      </c>
      <c r="R122" s="387">
        <f t="shared" si="35"/>
        <v>0</v>
      </c>
      <c r="S122" s="370"/>
    </row>
    <row r="123" spans="2:19" ht="15.75" x14ac:dyDescent="0.2">
      <c r="B123" s="368"/>
      <c r="C123" s="337">
        <f t="shared" si="17"/>
        <v>250000</v>
      </c>
      <c r="D123" s="338">
        <f t="shared" si="27"/>
        <v>0</v>
      </c>
      <c r="E123" s="339">
        <f t="shared" si="27"/>
        <v>0</v>
      </c>
      <c r="F123" s="341">
        <f t="shared" si="27"/>
        <v>0</v>
      </c>
      <c r="G123" s="345">
        <f t="shared" si="27"/>
        <v>0</v>
      </c>
      <c r="H123" s="340">
        <f t="shared" si="27"/>
        <v>0</v>
      </c>
      <c r="I123" s="340">
        <f t="shared" si="27"/>
        <v>0</v>
      </c>
      <c r="J123" s="340">
        <f t="shared" si="27"/>
        <v>0</v>
      </c>
      <c r="K123" s="340">
        <f t="shared" si="28"/>
        <v>0</v>
      </c>
      <c r="L123" s="340">
        <f t="shared" si="29"/>
        <v>0</v>
      </c>
      <c r="M123" s="341">
        <f t="shared" si="30"/>
        <v>0</v>
      </c>
      <c r="N123" s="385">
        <f t="shared" si="31"/>
        <v>0</v>
      </c>
      <c r="O123" s="386">
        <f t="shared" si="32"/>
        <v>0</v>
      </c>
      <c r="P123" s="386">
        <f t="shared" si="33"/>
        <v>0</v>
      </c>
      <c r="Q123" s="386">
        <f t="shared" si="34"/>
        <v>0</v>
      </c>
      <c r="R123" s="387">
        <f t="shared" si="35"/>
        <v>0</v>
      </c>
      <c r="S123" s="370"/>
    </row>
    <row r="124" spans="2:19" ht="15.75" x14ac:dyDescent="0.2">
      <c r="B124" s="368"/>
      <c r="C124" s="433">
        <f t="shared" si="17"/>
        <v>255000</v>
      </c>
      <c r="D124" s="338">
        <f t="shared" ref="D124:J124" si="36">IF($V$19="P4",PMT(D$11,D$6,$C124*(-1)),0)</f>
        <v>0</v>
      </c>
      <c r="E124" s="339">
        <f t="shared" si="36"/>
        <v>0</v>
      </c>
      <c r="F124" s="341">
        <f t="shared" si="36"/>
        <v>0</v>
      </c>
      <c r="G124" s="345">
        <f t="shared" si="36"/>
        <v>0</v>
      </c>
      <c r="H124" s="340">
        <f t="shared" si="36"/>
        <v>0</v>
      </c>
      <c r="I124" s="340">
        <f t="shared" si="36"/>
        <v>0</v>
      </c>
      <c r="J124" s="340">
        <f t="shared" si="36"/>
        <v>0</v>
      </c>
      <c r="K124" s="340">
        <f>IF($V$19="P4",PMT($K$11,$K$6,C124*(-1)),0)</f>
        <v>0</v>
      </c>
      <c r="L124" s="340">
        <f>IF($V$19="P4",PMT($L$11,$L$6,C124*(-1)),0)</f>
        <v>0</v>
      </c>
      <c r="M124" s="341">
        <f>IF($V$19="P4",PMT($M$11,$M$6,C124*(-1)),0)</f>
        <v>0</v>
      </c>
      <c r="N124" s="385">
        <f>IF($V$19="P4",PMT($N$11,$N$6,C124*(-1)),0)</f>
        <v>0</v>
      </c>
      <c r="O124" s="386">
        <f>IF($V$19="P4",PMT($O$11,$O$6,C124*(-1)),0)</f>
        <v>0</v>
      </c>
      <c r="P124" s="386">
        <f>IF($V$19="P4",PMT($P$11,$P$6,C124*(-1)),0)</f>
        <v>0</v>
      </c>
      <c r="Q124" s="386">
        <f>IF($V$19="P4",PMT($Q$11,$Q$6,C124*(-1)),0)</f>
        <v>0</v>
      </c>
      <c r="R124" s="387">
        <f>IF($V$19="P4",PMT($R$11,$R$6,C124*(-1)),0)</f>
        <v>0</v>
      </c>
      <c r="S124" s="370"/>
    </row>
    <row r="125" spans="2:19" ht="15.75" x14ac:dyDescent="0.2">
      <c r="B125" s="368"/>
      <c r="C125" s="337">
        <f t="shared" si="17"/>
        <v>260000</v>
      </c>
      <c r="D125" s="338">
        <f t="shared" ref="D125:J153" si="37">IF($V$19="P4",PMT(D$11,D$6,$C125*(-1)),0)</f>
        <v>0</v>
      </c>
      <c r="E125" s="339">
        <f t="shared" si="37"/>
        <v>0</v>
      </c>
      <c r="F125" s="341">
        <f t="shared" si="37"/>
        <v>0</v>
      </c>
      <c r="G125" s="345">
        <f t="shared" si="37"/>
        <v>0</v>
      </c>
      <c r="H125" s="340">
        <f t="shared" si="37"/>
        <v>0</v>
      </c>
      <c r="I125" s="340">
        <f t="shared" si="37"/>
        <v>0</v>
      </c>
      <c r="J125" s="340">
        <f t="shared" si="37"/>
        <v>0</v>
      </c>
      <c r="K125" s="340">
        <f t="shared" ref="K125:K153" si="38">IF($V$19="P4",PMT($K$11,$K$6,C125*(-1)),0)</f>
        <v>0</v>
      </c>
      <c r="L125" s="340">
        <f t="shared" ref="L125:L153" si="39">IF($V$19="P4",PMT($L$11,$L$6,C125*(-1)),0)</f>
        <v>0</v>
      </c>
      <c r="M125" s="341">
        <f t="shared" ref="M125:M153" si="40">IF($V$19="P4",PMT($M$11,$M$6,C125*(-1)),0)</f>
        <v>0</v>
      </c>
      <c r="N125" s="385">
        <f t="shared" ref="N125:N153" si="41">IF($V$19="P4",PMT($N$11,$N$6,C125*(-1)),0)</f>
        <v>0</v>
      </c>
      <c r="O125" s="386">
        <f t="shared" ref="O125:O153" si="42">IF($V$19="P4",PMT($O$11,$O$6,C125*(-1)),0)</f>
        <v>0</v>
      </c>
      <c r="P125" s="386">
        <f t="shared" ref="P125:P153" si="43">IF($V$19="P4",PMT($P$11,$P$6,C125*(-1)),0)</f>
        <v>0</v>
      </c>
      <c r="Q125" s="386">
        <f t="shared" ref="Q125:Q153" si="44">IF($V$19="P4",PMT($Q$11,$Q$6,C125*(-1)),0)</f>
        <v>0</v>
      </c>
      <c r="R125" s="387">
        <f t="shared" ref="R125:R153" si="45">IF($V$19="P4",PMT($R$11,$R$6,C125*(-1)),0)</f>
        <v>0</v>
      </c>
      <c r="S125" s="370"/>
    </row>
    <row r="126" spans="2:19" ht="15.75" x14ac:dyDescent="0.2">
      <c r="B126" s="368"/>
      <c r="C126" s="337">
        <f t="shared" si="17"/>
        <v>265000</v>
      </c>
      <c r="D126" s="338">
        <f t="shared" si="37"/>
        <v>0</v>
      </c>
      <c r="E126" s="339">
        <f t="shared" si="37"/>
        <v>0</v>
      </c>
      <c r="F126" s="341">
        <f t="shared" si="37"/>
        <v>0</v>
      </c>
      <c r="G126" s="345">
        <f t="shared" si="37"/>
        <v>0</v>
      </c>
      <c r="H126" s="340">
        <f t="shared" si="37"/>
        <v>0</v>
      </c>
      <c r="I126" s="340">
        <f t="shared" si="37"/>
        <v>0</v>
      </c>
      <c r="J126" s="340">
        <f t="shared" si="37"/>
        <v>0</v>
      </c>
      <c r="K126" s="340">
        <f t="shared" si="38"/>
        <v>0</v>
      </c>
      <c r="L126" s="340">
        <f t="shared" si="39"/>
        <v>0</v>
      </c>
      <c r="M126" s="341">
        <f t="shared" si="40"/>
        <v>0</v>
      </c>
      <c r="N126" s="388">
        <f t="shared" si="41"/>
        <v>0</v>
      </c>
      <c r="O126" s="389">
        <f t="shared" si="42"/>
        <v>0</v>
      </c>
      <c r="P126" s="389">
        <f t="shared" si="43"/>
        <v>0</v>
      </c>
      <c r="Q126" s="389">
        <f t="shared" si="44"/>
        <v>0</v>
      </c>
      <c r="R126" s="390">
        <f t="shared" si="45"/>
        <v>0</v>
      </c>
      <c r="S126" s="370"/>
    </row>
    <row r="127" spans="2:19" ht="15.75" x14ac:dyDescent="0.2">
      <c r="B127" s="368"/>
      <c r="C127" s="337">
        <f t="shared" si="17"/>
        <v>270000</v>
      </c>
      <c r="D127" s="338">
        <f t="shared" si="37"/>
        <v>0</v>
      </c>
      <c r="E127" s="339">
        <f t="shared" si="37"/>
        <v>0</v>
      </c>
      <c r="F127" s="341">
        <f t="shared" si="37"/>
        <v>0</v>
      </c>
      <c r="G127" s="345">
        <f t="shared" si="37"/>
        <v>0</v>
      </c>
      <c r="H127" s="340">
        <f t="shared" si="37"/>
        <v>0</v>
      </c>
      <c r="I127" s="340">
        <f t="shared" si="37"/>
        <v>0</v>
      </c>
      <c r="J127" s="340">
        <f t="shared" si="37"/>
        <v>0</v>
      </c>
      <c r="K127" s="340">
        <f t="shared" si="38"/>
        <v>0</v>
      </c>
      <c r="L127" s="340">
        <f t="shared" si="39"/>
        <v>0</v>
      </c>
      <c r="M127" s="341">
        <f t="shared" si="40"/>
        <v>0</v>
      </c>
      <c r="N127" s="385">
        <f t="shared" si="41"/>
        <v>0</v>
      </c>
      <c r="O127" s="386">
        <f t="shared" si="42"/>
        <v>0</v>
      </c>
      <c r="P127" s="386">
        <f t="shared" si="43"/>
        <v>0</v>
      </c>
      <c r="Q127" s="386">
        <f t="shared" si="44"/>
        <v>0</v>
      </c>
      <c r="R127" s="387">
        <f t="shared" si="45"/>
        <v>0</v>
      </c>
      <c r="S127" s="370"/>
    </row>
    <row r="128" spans="2:19" ht="15.75" x14ac:dyDescent="0.2">
      <c r="B128" s="368"/>
      <c r="C128" s="337">
        <f t="shared" si="17"/>
        <v>275000</v>
      </c>
      <c r="D128" s="338">
        <f t="shared" si="37"/>
        <v>0</v>
      </c>
      <c r="E128" s="339">
        <f t="shared" si="37"/>
        <v>0</v>
      </c>
      <c r="F128" s="341">
        <f t="shared" si="37"/>
        <v>0</v>
      </c>
      <c r="G128" s="345">
        <f t="shared" si="37"/>
        <v>0</v>
      </c>
      <c r="H128" s="340">
        <f t="shared" si="37"/>
        <v>0</v>
      </c>
      <c r="I128" s="340">
        <f t="shared" si="37"/>
        <v>0</v>
      </c>
      <c r="J128" s="340">
        <f t="shared" si="37"/>
        <v>0</v>
      </c>
      <c r="K128" s="340">
        <f t="shared" si="38"/>
        <v>0</v>
      </c>
      <c r="L128" s="340">
        <f t="shared" si="39"/>
        <v>0</v>
      </c>
      <c r="M128" s="341">
        <f t="shared" si="40"/>
        <v>0</v>
      </c>
      <c r="N128" s="385">
        <f t="shared" si="41"/>
        <v>0</v>
      </c>
      <c r="O128" s="386">
        <f t="shared" si="42"/>
        <v>0</v>
      </c>
      <c r="P128" s="386">
        <f t="shared" si="43"/>
        <v>0</v>
      </c>
      <c r="Q128" s="386">
        <f t="shared" si="44"/>
        <v>0</v>
      </c>
      <c r="R128" s="387">
        <f t="shared" si="45"/>
        <v>0</v>
      </c>
      <c r="S128" s="370"/>
    </row>
    <row r="129" spans="2:19" ht="15.75" x14ac:dyDescent="0.2">
      <c r="B129" s="368"/>
      <c r="C129" s="337">
        <f t="shared" si="17"/>
        <v>280000</v>
      </c>
      <c r="D129" s="338">
        <f t="shared" si="37"/>
        <v>0</v>
      </c>
      <c r="E129" s="339">
        <f t="shared" si="37"/>
        <v>0</v>
      </c>
      <c r="F129" s="341">
        <f t="shared" si="37"/>
        <v>0</v>
      </c>
      <c r="G129" s="345">
        <f t="shared" si="37"/>
        <v>0</v>
      </c>
      <c r="H129" s="340">
        <f t="shared" si="37"/>
        <v>0</v>
      </c>
      <c r="I129" s="340">
        <f t="shared" si="37"/>
        <v>0</v>
      </c>
      <c r="J129" s="340">
        <f t="shared" si="37"/>
        <v>0</v>
      </c>
      <c r="K129" s="340">
        <f t="shared" si="38"/>
        <v>0</v>
      </c>
      <c r="L129" s="340">
        <f t="shared" si="39"/>
        <v>0</v>
      </c>
      <c r="M129" s="341">
        <f t="shared" si="40"/>
        <v>0</v>
      </c>
      <c r="N129" s="385">
        <f t="shared" si="41"/>
        <v>0</v>
      </c>
      <c r="O129" s="386">
        <f t="shared" si="42"/>
        <v>0</v>
      </c>
      <c r="P129" s="386">
        <f t="shared" si="43"/>
        <v>0</v>
      </c>
      <c r="Q129" s="386">
        <f t="shared" si="44"/>
        <v>0</v>
      </c>
      <c r="R129" s="387">
        <f t="shared" si="45"/>
        <v>0</v>
      </c>
      <c r="S129" s="370"/>
    </row>
    <row r="130" spans="2:19" ht="15.75" x14ac:dyDescent="0.2">
      <c r="B130" s="368"/>
      <c r="C130" s="337">
        <f t="shared" si="17"/>
        <v>285000</v>
      </c>
      <c r="D130" s="338">
        <f t="shared" si="37"/>
        <v>0</v>
      </c>
      <c r="E130" s="339">
        <f t="shared" si="37"/>
        <v>0</v>
      </c>
      <c r="F130" s="341">
        <f t="shared" si="37"/>
        <v>0</v>
      </c>
      <c r="G130" s="345">
        <f t="shared" si="37"/>
        <v>0</v>
      </c>
      <c r="H130" s="340">
        <f t="shared" si="37"/>
        <v>0</v>
      </c>
      <c r="I130" s="340">
        <f t="shared" si="37"/>
        <v>0</v>
      </c>
      <c r="J130" s="340">
        <f t="shared" si="37"/>
        <v>0</v>
      </c>
      <c r="K130" s="340">
        <f t="shared" si="38"/>
        <v>0</v>
      </c>
      <c r="L130" s="340">
        <f t="shared" si="39"/>
        <v>0</v>
      </c>
      <c r="M130" s="341">
        <f t="shared" si="40"/>
        <v>0</v>
      </c>
      <c r="N130" s="385">
        <f t="shared" si="41"/>
        <v>0</v>
      </c>
      <c r="O130" s="386">
        <f t="shared" si="42"/>
        <v>0</v>
      </c>
      <c r="P130" s="386">
        <f t="shared" si="43"/>
        <v>0</v>
      </c>
      <c r="Q130" s="386">
        <f t="shared" si="44"/>
        <v>0</v>
      </c>
      <c r="R130" s="387">
        <f t="shared" si="45"/>
        <v>0</v>
      </c>
      <c r="S130" s="370"/>
    </row>
    <row r="131" spans="2:19" ht="15.75" x14ac:dyDescent="0.2">
      <c r="B131" s="368"/>
      <c r="C131" s="337">
        <f t="shared" si="17"/>
        <v>290000</v>
      </c>
      <c r="D131" s="338">
        <f t="shared" si="37"/>
        <v>0</v>
      </c>
      <c r="E131" s="339">
        <f t="shared" si="37"/>
        <v>0</v>
      </c>
      <c r="F131" s="341">
        <f t="shared" si="37"/>
        <v>0</v>
      </c>
      <c r="G131" s="345">
        <f t="shared" si="37"/>
        <v>0</v>
      </c>
      <c r="H131" s="340">
        <f t="shared" si="37"/>
        <v>0</v>
      </c>
      <c r="I131" s="340">
        <f t="shared" si="37"/>
        <v>0</v>
      </c>
      <c r="J131" s="340">
        <f t="shared" si="37"/>
        <v>0</v>
      </c>
      <c r="K131" s="340">
        <f t="shared" si="38"/>
        <v>0</v>
      </c>
      <c r="L131" s="340">
        <f t="shared" si="39"/>
        <v>0</v>
      </c>
      <c r="M131" s="341">
        <f t="shared" si="40"/>
        <v>0</v>
      </c>
      <c r="N131" s="388">
        <f t="shared" si="41"/>
        <v>0</v>
      </c>
      <c r="O131" s="389">
        <f t="shared" si="42"/>
        <v>0</v>
      </c>
      <c r="P131" s="389">
        <f t="shared" si="43"/>
        <v>0</v>
      </c>
      <c r="Q131" s="389">
        <f t="shared" si="44"/>
        <v>0</v>
      </c>
      <c r="R131" s="390">
        <f t="shared" si="45"/>
        <v>0</v>
      </c>
      <c r="S131" s="370"/>
    </row>
    <row r="132" spans="2:19" ht="15.75" x14ac:dyDescent="0.2">
      <c r="B132" s="368"/>
      <c r="C132" s="337">
        <f t="shared" si="17"/>
        <v>295000</v>
      </c>
      <c r="D132" s="338">
        <f t="shared" si="37"/>
        <v>0</v>
      </c>
      <c r="E132" s="339">
        <f t="shared" si="37"/>
        <v>0</v>
      </c>
      <c r="F132" s="341">
        <f t="shared" si="37"/>
        <v>0</v>
      </c>
      <c r="G132" s="345">
        <f t="shared" si="37"/>
        <v>0</v>
      </c>
      <c r="H132" s="340">
        <f t="shared" si="37"/>
        <v>0</v>
      </c>
      <c r="I132" s="340">
        <f t="shared" si="37"/>
        <v>0</v>
      </c>
      <c r="J132" s="340">
        <f t="shared" si="37"/>
        <v>0</v>
      </c>
      <c r="K132" s="340">
        <f t="shared" si="38"/>
        <v>0</v>
      </c>
      <c r="L132" s="340">
        <f t="shared" si="39"/>
        <v>0</v>
      </c>
      <c r="M132" s="341">
        <f t="shared" si="40"/>
        <v>0</v>
      </c>
      <c r="N132" s="385">
        <f t="shared" si="41"/>
        <v>0</v>
      </c>
      <c r="O132" s="386">
        <f t="shared" si="42"/>
        <v>0</v>
      </c>
      <c r="P132" s="386">
        <f t="shared" si="43"/>
        <v>0</v>
      </c>
      <c r="Q132" s="386">
        <f t="shared" si="44"/>
        <v>0</v>
      </c>
      <c r="R132" s="387">
        <f t="shared" si="45"/>
        <v>0</v>
      </c>
      <c r="S132" s="370"/>
    </row>
    <row r="133" spans="2:19" ht="15.75" x14ac:dyDescent="0.2">
      <c r="B133" s="368"/>
      <c r="C133" s="337">
        <f t="shared" si="17"/>
        <v>300000</v>
      </c>
      <c r="D133" s="338">
        <f t="shared" si="37"/>
        <v>0</v>
      </c>
      <c r="E133" s="339">
        <f t="shared" si="37"/>
        <v>0</v>
      </c>
      <c r="F133" s="341">
        <f t="shared" si="37"/>
        <v>0</v>
      </c>
      <c r="G133" s="345">
        <f t="shared" si="37"/>
        <v>0</v>
      </c>
      <c r="H133" s="340">
        <f t="shared" si="37"/>
        <v>0</v>
      </c>
      <c r="I133" s="340">
        <f t="shared" si="37"/>
        <v>0</v>
      </c>
      <c r="J133" s="340">
        <f t="shared" si="37"/>
        <v>0</v>
      </c>
      <c r="K133" s="340">
        <f t="shared" si="38"/>
        <v>0</v>
      </c>
      <c r="L133" s="340">
        <f t="shared" si="39"/>
        <v>0</v>
      </c>
      <c r="M133" s="341">
        <f t="shared" si="40"/>
        <v>0</v>
      </c>
      <c r="N133" s="385">
        <f t="shared" si="41"/>
        <v>0</v>
      </c>
      <c r="O133" s="386">
        <f t="shared" si="42"/>
        <v>0</v>
      </c>
      <c r="P133" s="386">
        <f t="shared" si="43"/>
        <v>0</v>
      </c>
      <c r="Q133" s="386">
        <f t="shared" si="44"/>
        <v>0</v>
      </c>
      <c r="R133" s="387">
        <f t="shared" si="45"/>
        <v>0</v>
      </c>
      <c r="S133" s="370"/>
    </row>
    <row r="134" spans="2:19" ht="15.75" x14ac:dyDescent="0.2">
      <c r="B134" s="368"/>
      <c r="C134" s="337">
        <f t="shared" si="17"/>
        <v>305000</v>
      </c>
      <c r="D134" s="338">
        <f t="shared" si="37"/>
        <v>0</v>
      </c>
      <c r="E134" s="339">
        <f t="shared" si="37"/>
        <v>0</v>
      </c>
      <c r="F134" s="341">
        <f t="shared" si="37"/>
        <v>0</v>
      </c>
      <c r="G134" s="345">
        <f t="shared" si="37"/>
        <v>0</v>
      </c>
      <c r="H134" s="340">
        <f t="shared" si="37"/>
        <v>0</v>
      </c>
      <c r="I134" s="340">
        <f t="shared" si="37"/>
        <v>0</v>
      </c>
      <c r="J134" s="340">
        <f t="shared" si="37"/>
        <v>0</v>
      </c>
      <c r="K134" s="340">
        <f t="shared" si="38"/>
        <v>0</v>
      </c>
      <c r="L134" s="340">
        <f t="shared" si="39"/>
        <v>0</v>
      </c>
      <c r="M134" s="341">
        <f t="shared" si="40"/>
        <v>0</v>
      </c>
      <c r="N134" s="385">
        <f t="shared" si="41"/>
        <v>0</v>
      </c>
      <c r="O134" s="386">
        <f t="shared" si="42"/>
        <v>0</v>
      </c>
      <c r="P134" s="386">
        <f t="shared" si="43"/>
        <v>0</v>
      </c>
      <c r="Q134" s="386">
        <f t="shared" si="44"/>
        <v>0</v>
      </c>
      <c r="R134" s="387">
        <f t="shared" si="45"/>
        <v>0</v>
      </c>
      <c r="S134" s="370"/>
    </row>
    <row r="135" spans="2:19" ht="15.75" x14ac:dyDescent="0.2">
      <c r="B135" s="368"/>
      <c r="C135" s="337">
        <f t="shared" si="17"/>
        <v>310000</v>
      </c>
      <c r="D135" s="338">
        <f t="shared" si="37"/>
        <v>0</v>
      </c>
      <c r="E135" s="339">
        <f t="shared" si="37"/>
        <v>0</v>
      </c>
      <c r="F135" s="341">
        <f t="shared" si="37"/>
        <v>0</v>
      </c>
      <c r="G135" s="345">
        <f t="shared" si="37"/>
        <v>0</v>
      </c>
      <c r="H135" s="340">
        <f t="shared" si="37"/>
        <v>0</v>
      </c>
      <c r="I135" s="340">
        <f t="shared" si="37"/>
        <v>0</v>
      </c>
      <c r="J135" s="340">
        <f t="shared" si="37"/>
        <v>0</v>
      </c>
      <c r="K135" s="340">
        <f t="shared" si="38"/>
        <v>0</v>
      </c>
      <c r="L135" s="340">
        <f t="shared" si="39"/>
        <v>0</v>
      </c>
      <c r="M135" s="341">
        <f t="shared" si="40"/>
        <v>0</v>
      </c>
      <c r="N135" s="385">
        <f t="shared" si="41"/>
        <v>0</v>
      </c>
      <c r="O135" s="386">
        <f t="shared" si="42"/>
        <v>0</v>
      </c>
      <c r="P135" s="386">
        <f t="shared" si="43"/>
        <v>0</v>
      </c>
      <c r="Q135" s="386">
        <f t="shared" si="44"/>
        <v>0</v>
      </c>
      <c r="R135" s="387">
        <f t="shared" si="45"/>
        <v>0</v>
      </c>
      <c r="S135" s="370"/>
    </row>
    <row r="136" spans="2:19" ht="15.75" x14ac:dyDescent="0.2">
      <c r="B136" s="368"/>
      <c r="C136" s="337">
        <f t="shared" si="17"/>
        <v>315000</v>
      </c>
      <c r="D136" s="338">
        <f t="shared" si="37"/>
        <v>0</v>
      </c>
      <c r="E136" s="339">
        <f t="shared" si="37"/>
        <v>0</v>
      </c>
      <c r="F136" s="341">
        <f t="shared" si="37"/>
        <v>0</v>
      </c>
      <c r="G136" s="345">
        <f t="shared" si="37"/>
        <v>0</v>
      </c>
      <c r="H136" s="340">
        <f t="shared" si="37"/>
        <v>0</v>
      </c>
      <c r="I136" s="340">
        <f t="shared" si="37"/>
        <v>0</v>
      </c>
      <c r="J136" s="340">
        <f t="shared" si="37"/>
        <v>0</v>
      </c>
      <c r="K136" s="340">
        <f t="shared" si="38"/>
        <v>0</v>
      </c>
      <c r="L136" s="340">
        <f t="shared" si="39"/>
        <v>0</v>
      </c>
      <c r="M136" s="341">
        <f t="shared" si="40"/>
        <v>0</v>
      </c>
      <c r="N136" s="388">
        <f t="shared" si="41"/>
        <v>0</v>
      </c>
      <c r="O136" s="389">
        <f t="shared" si="42"/>
        <v>0</v>
      </c>
      <c r="P136" s="389">
        <f t="shared" si="43"/>
        <v>0</v>
      </c>
      <c r="Q136" s="389">
        <f t="shared" si="44"/>
        <v>0</v>
      </c>
      <c r="R136" s="390">
        <f t="shared" si="45"/>
        <v>0</v>
      </c>
      <c r="S136" s="370"/>
    </row>
    <row r="137" spans="2:19" ht="15.75" x14ac:dyDescent="0.2">
      <c r="B137" s="368"/>
      <c r="C137" s="337">
        <f t="shared" si="17"/>
        <v>320000</v>
      </c>
      <c r="D137" s="338">
        <f t="shared" si="37"/>
        <v>0</v>
      </c>
      <c r="E137" s="339">
        <f t="shared" si="37"/>
        <v>0</v>
      </c>
      <c r="F137" s="341">
        <f t="shared" si="37"/>
        <v>0</v>
      </c>
      <c r="G137" s="345">
        <f t="shared" si="37"/>
        <v>0</v>
      </c>
      <c r="H137" s="340">
        <f t="shared" si="37"/>
        <v>0</v>
      </c>
      <c r="I137" s="340">
        <f t="shared" si="37"/>
        <v>0</v>
      </c>
      <c r="J137" s="340">
        <f t="shared" si="37"/>
        <v>0</v>
      </c>
      <c r="K137" s="340">
        <f t="shared" si="38"/>
        <v>0</v>
      </c>
      <c r="L137" s="340">
        <f t="shared" si="39"/>
        <v>0</v>
      </c>
      <c r="M137" s="341">
        <f t="shared" si="40"/>
        <v>0</v>
      </c>
      <c r="N137" s="385">
        <f t="shared" si="41"/>
        <v>0</v>
      </c>
      <c r="O137" s="386">
        <f t="shared" si="42"/>
        <v>0</v>
      </c>
      <c r="P137" s="386">
        <f t="shared" si="43"/>
        <v>0</v>
      </c>
      <c r="Q137" s="386">
        <f t="shared" si="44"/>
        <v>0</v>
      </c>
      <c r="R137" s="387">
        <f t="shared" si="45"/>
        <v>0</v>
      </c>
      <c r="S137" s="370"/>
    </row>
    <row r="138" spans="2:19" ht="15.75" x14ac:dyDescent="0.2">
      <c r="B138" s="368"/>
      <c r="C138" s="337">
        <f t="shared" si="17"/>
        <v>325000</v>
      </c>
      <c r="D138" s="338">
        <f t="shared" si="37"/>
        <v>0</v>
      </c>
      <c r="E138" s="339">
        <f t="shared" si="37"/>
        <v>0</v>
      </c>
      <c r="F138" s="341">
        <f t="shared" si="37"/>
        <v>0</v>
      </c>
      <c r="G138" s="345">
        <f t="shared" si="37"/>
        <v>0</v>
      </c>
      <c r="H138" s="340">
        <f t="shared" si="37"/>
        <v>0</v>
      </c>
      <c r="I138" s="340">
        <f t="shared" si="37"/>
        <v>0</v>
      </c>
      <c r="J138" s="340">
        <f t="shared" si="37"/>
        <v>0</v>
      </c>
      <c r="K138" s="340">
        <f t="shared" si="38"/>
        <v>0</v>
      </c>
      <c r="L138" s="340">
        <f t="shared" si="39"/>
        <v>0</v>
      </c>
      <c r="M138" s="341">
        <f t="shared" si="40"/>
        <v>0</v>
      </c>
      <c r="N138" s="385">
        <f t="shared" si="41"/>
        <v>0</v>
      </c>
      <c r="O138" s="386">
        <f t="shared" si="42"/>
        <v>0</v>
      </c>
      <c r="P138" s="386">
        <f t="shared" si="43"/>
        <v>0</v>
      </c>
      <c r="Q138" s="386">
        <f t="shared" si="44"/>
        <v>0</v>
      </c>
      <c r="R138" s="387">
        <f t="shared" si="45"/>
        <v>0</v>
      </c>
      <c r="S138" s="370"/>
    </row>
    <row r="139" spans="2:19" ht="15.75" x14ac:dyDescent="0.2">
      <c r="B139" s="368"/>
      <c r="C139" s="337">
        <f t="shared" si="17"/>
        <v>330000</v>
      </c>
      <c r="D139" s="338">
        <f t="shared" si="37"/>
        <v>0</v>
      </c>
      <c r="E139" s="339">
        <f t="shared" si="37"/>
        <v>0</v>
      </c>
      <c r="F139" s="341">
        <f t="shared" si="37"/>
        <v>0</v>
      </c>
      <c r="G139" s="345">
        <f t="shared" si="37"/>
        <v>0</v>
      </c>
      <c r="H139" s="340">
        <f t="shared" si="37"/>
        <v>0</v>
      </c>
      <c r="I139" s="340">
        <f t="shared" si="37"/>
        <v>0</v>
      </c>
      <c r="J139" s="340">
        <f t="shared" si="37"/>
        <v>0</v>
      </c>
      <c r="K139" s="340">
        <f t="shared" si="38"/>
        <v>0</v>
      </c>
      <c r="L139" s="340">
        <f t="shared" si="39"/>
        <v>0</v>
      </c>
      <c r="M139" s="341">
        <f t="shared" si="40"/>
        <v>0</v>
      </c>
      <c r="N139" s="385">
        <f t="shared" si="41"/>
        <v>0</v>
      </c>
      <c r="O139" s="386">
        <f t="shared" si="42"/>
        <v>0</v>
      </c>
      <c r="P139" s="386">
        <f t="shared" si="43"/>
        <v>0</v>
      </c>
      <c r="Q139" s="386">
        <f t="shared" si="44"/>
        <v>0</v>
      </c>
      <c r="R139" s="387">
        <f t="shared" si="45"/>
        <v>0</v>
      </c>
      <c r="S139" s="370"/>
    </row>
    <row r="140" spans="2:19" ht="15.75" x14ac:dyDescent="0.2">
      <c r="B140" s="368"/>
      <c r="C140" s="337">
        <f t="shared" si="17"/>
        <v>335000</v>
      </c>
      <c r="D140" s="338">
        <f t="shared" si="37"/>
        <v>0</v>
      </c>
      <c r="E140" s="339">
        <f t="shared" si="37"/>
        <v>0</v>
      </c>
      <c r="F140" s="341">
        <f t="shared" si="37"/>
        <v>0</v>
      </c>
      <c r="G140" s="345">
        <f t="shared" si="37"/>
        <v>0</v>
      </c>
      <c r="H140" s="340">
        <f t="shared" si="37"/>
        <v>0</v>
      </c>
      <c r="I140" s="340">
        <f t="shared" si="37"/>
        <v>0</v>
      </c>
      <c r="J140" s="340">
        <f t="shared" si="37"/>
        <v>0</v>
      </c>
      <c r="K140" s="340">
        <f t="shared" si="38"/>
        <v>0</v>
      </c>
      <c r="L140" s="340">
        <f t="shared" si="39"/>
        <v>0</v>
      </c>
      <c r="M140" s="341">
        <f t="shared" si="40"/>
        <v>0</v>
      </c>
      <c r="N140" s="385">
        <f t="shared" si="41"/>
        <v>0</v>
      </c>
      <c r="O140" s="386">
        <f t="shared" si="42"/>
        <v>0</v>
      </c>
      <c r="P140" s="386">
        <f t="shared" si="43"/>
        <v>0</v>
      </c>
      <c r="Q140" s="386">
        <f t="shared" si="44"/>
        <v>0</v>
      </c>
      <c r="R140" s="387">
        <f t="shared" si="45"/>
        <v>0</v>
      </c>
      <c r="S140" s="370"/>
    </row>
    <row r="141" spans="2:19" ht="15.75" x14ac:dyDescent="0.2">
      <c r="B141" s="368"/>
      <c r="C141" s="337">
        <f t="shared" si="17"/>
        <v>340000</v>
      </c>
      <c r="D141" s="338">
        <f t="shared" si="37"/>
        <v>0</v>
      </c>
      <c r="E141" s="339">
        <f t="shared" si="37"/>
        <v>0</v>
      </c>
      <c r="F141" s="341">
        <f t="shared" si="37"/>
        <v>0</v>
      </c>
      <c r="G141" s="345">
        <f t="shared" si="37"/>
        <v>0</v>
      </c>
      <c r="H141" s="340">
        <f t="shared" si="37"/>
        <v>0</v>
      </c>
      <c r="I141" s="340">
        <f t="shared" si="37"/>
        <v>0</v>
      </c>
      <c r="J141" s="340">
        <f t="shared" si="37"/>
        <v>0</v>
      </c>
      <c r="K141" s="340">
        <f t="shared" si="38"/>
        <v>0</v>
      </c>
      <c r="L141" s="340">
        <f t="shared" si="39"/>
        <v>0</v>
      </c>
      <c r="M141" s="341">
        <f t="shared" si="40"/>
        <v>0</v>
      </c>
      <c r="N141" s="388">
        <f t="shared" si="41"/>
        <v>0</v>
      </c>
      <c r="O141" s="389">
        <f t="shared" si="42"/>
        <v>0</v>
      </c>
      <c r="P141" s="389">
        <f t="shared" si="43"/>
        <v>0</v>
      </c>
      <c r="Q141" s="389">
        <f t="shared" si="44"/>
        <v>0</v>
      </c>
      <c r="R141" s="390">
        <f t="shared" si="45"/>
        <v>0</v>
      </c>
      <c r="S141" s="370"/>
    </row>
    <row r="142" spans="2:19" ht="15.75" x14ac:dyDescent="0.2">
      <c r="B142" s="368"/>
      <c r="C142" s="337">
        <f t="shared" si="17"/>
        <v>345000</v>
      </c>
      <c r="D142" s="338">
        <f t="shared" si="37"/>
        <v>0</v>
      </c>
      <c r="E142" s="339">
        <f t="shared" si="37"/>
        <v>0</v>
      </c>
      <c r="F142" s="341">
        <f t="shared" si="37"/>
        <v>0</v>
      </c>
      <c r="G142" s="345">
        <f t="shared" si="37"/>
        <v>0</v>
      </c>
      <c r="H142" s="340">
        <f t="shared" si="37"/>
        <v>0</v>
      </c>
      <c r="I142" s="340">
        <f t="shared" si="37"/>
        <v>0</v>
      </c>
      <c r="J142" s="340">
        <f t="shared" si="37"/>
        <v>0</v>
      </c>
      <c r="K142" s="340">
        <f t="shared" si="38"/>
        <v>0</v>
      </c>
      <c r="L142" s="340">
        <f t="shared" si="39"/>
        <v>0</v>
      </c>
      <c r="M142" s="341">
        <f t="shared" si="40"/>
        <v>0</v>
      </c>
      <c r="N142" s="385">
        <f t="shared" si="41"/>
        <v>0</v>
      </c>
      <c r="O142" s="386">
        <f t="shared" si="42"/>
        <v>0</v>
      </c>
      <c r="P142" s="386">
        <f t="shared" si="43"/>
        <v>0</v>
      </c>
      <c r="Q142" s="386">
        <f t="shared" si="44"/>
        <v>0</v>
      </c>
      <c r="R142" s="387">
        <f t="shared" si="45"/>
        <v>0</v>
      </c>
      <c r="S142" s="370"/>
    </row>
    <row r="143" spans="2:19" ht="15.75" x14ac:dyDescent="0.2">
      <c r="B143" s="368"/>
      <c r="C143" s="337">
        <f t="shared" si="17"/>
        <v>350000</v>
      </c>
      <c r="D143" s="338">
        <f t="shared" si="37"/>
        <v>0</v>
      </c>
      <c r="E143" s="339">
        <f t="shared" si="37"/>
        <v>0</v>
      </c>
      <c r="F143" s="341">
        <f t="shared" si="37"/>
        <v>0</v>
      </c>
      <c r="G143" s="345">
        <f t="shared" si="37"/>
        <v>0</v>
      </c>
      <c r="H143" s="340">
        <f t="shared" si="37"/>
        <v>0</v>
      </c>
      <c r="I143" s="340">
        <f t="shared" si="37"/>
        <v>0</v>
      </c>
      <c r="J143" s="340">
        <f t="shared" si="37"/>
        <v>0</v>
      </c>
      <c r="K143" s="340">
        <f t="shared" si="38"/>
        <v>0</v>
      </c>
      <c r="L143" s="340">
        <f t="shared" si="39"/>
        <v>0</v>
      </c>
      <c r="M143" s="341">
        <f t="shared" si="40"/>
        <v>0</v>
      </c>
      <c r="N143" s="385">
        <f t="shared" si="41"/>
        <v>0</v>
      </c>
      <c r="O143" s="386">
        <f t="shared" si="42"/>
        <v>0</v>
      </c>
      <c r="P143" s="386">
        <f t="shared" si="43"/>
        <v>0</v>
      </c>
      <c r="Q143" s="386">
        <f t="shared" si="44"/>
        <v>0</v>
      </c>
      <c r="R143" s="387">
        <f t="shared" si="45"/>
        <v>0</v>
      </c>
      <c r="S143" s="370"/>
    </row>
    <row r="144" spans="2:19" ht="15.75" x14ac:dyDescent="0.2">
      <c r="B144" s="368"/>
      <c r="C144" s="337">
        <f t="shared" si="17"/>
        <v>355000</v>
      </c>
      <c r="D144" s="338">
        <f t="shared" si="37"/>
        <v>0</v>
      </c>
      <c r="E144" s="339">
        <f t="shared" si="37"/>
        <v>0</v>
      </c>
      <c r="F144" s="341">
        <f t="shared" si="37"/>
        <v>0</v>
      </c>
      <c r="G144" s="345">
        <f t="shared" si="37"/>
        <v>0</v>
      </c>
      <c r="H144" s="340">
        <f t="shared" si="37"/>
        <v>0</v>
      </c>
      <c r="I144" s="340">
        <f t="shared" si="37"/>
        <v>0</v>
      </c>
      <c r="J144" s="340">
        <f t="shared" si="37"/>
        <v>0</v>
      </c>
      <c r="K144" s="340">
        <f t="shared" si="38"/>
        <v>0</v>
      </c>
      <c r="L144" s="340">
        <f t="shared" si="39"/>
        <v>0</v>
      </c>
      <c r="M144" s="341">
        <f t="shared" si="40"/>
        <v>0</v>
      </c>
      <c r="N144" s="385">
        <f t="shared" si="41"/>
        <v>0</v>
      </c>
      <c r="O144" s="386">
        <f t="shared" si="42"/>
        <v>0</v>
      </c>
      <c r="P144" s="386">
        <f t="shared" si="43"/>
        <v>0</v>
      </c>
      <c r="Q144" s="386">
        <f t="shared" si="44"/>
        <v>0</v>
      </c>
      <c r="R144" s="387">
        <f t="shared" si="45"/>
        <v>0</v>
      </c>
      <c r="S144" s="370"/>
    </row>
    <row r="145" spans="2:19" ht="15.75" x14ac:dyDescent="0.2">
      <c r="B145" s="368"/>
      <c r="C145" s="337">
        <f t="shared" si="17"/>
        <v>360000</v>
      </c>
      <c r="D145" s="338">
        <f t="shared" si="37"/>
        <v>0</v>
      </c>
      <c r="E145" s="339">
        <f t="shared" si="37"/>
        <v>0</v>
      </c>
      <c r="F145" s="341">
        <f t="shared" si="37"/>
        <v>0</v>
      </c>
      <c r="G145" s="345">
        <f t="shared" si="37"/>
        <v>0</v>
      </c>
      <c r="H145" s="340">
        <f t="shared" si="37"/>
        <v>0</v>
      </c>
      <c r="I145" s="340">
        <f t="shared" si="37"/>
        <v>0</v>
      </c>
      <c r="J145" s="340">
        <f t="shared" si="37"/>
        <v>0</v>
      </c>
      <c r="K145" s="340">
        <f t="shared" si="38"/>
        <v>0</v>
      </c>
      <c r="L145" s="340">
        <f t="shared" si="39"/>
        <v>0</v>
      </c>
      <c r="M145" s="341">
        <f t="shared" si="40"/>
        <v>0</v>
      </c>
      <c r="N145" s="385">
        <f t="shared" si="41"/>
        <v>0</v>
      </c>
      <c r="O145" s="386">
        <f t="shared" si="42"/>
        <v>0</v>
      </c>
      <c r="P145" s="386">
        <f t="shared" si="43"/>
        <v>0</v>
      </c>
      <c r="Q145" s="386">
        <f t="shared" si="44"/>
        <v>0</v>
      </c>
      <c r="R145" s="387">
        <f t="shared" si="45"/>
        <v>0</v>
      </c>
      <c r="S145" s="370"/>
    </row>
    <row r="146" spans="2:19" ht="15.75" x14ac:dyDescent="0.2">
      <c r="B146" s="368"/>
      <c r="C146" s="337">
        <f t="shared" si="17"/>
        <v>365000</v>
      </c>
      <c r="D146" s="338">
        <f t="shared" si="37"/>
        <v>0</v>
      </c>
      <c r="E146" s="339">
        <f t="shared" si="37"/>
        <v>0</v>
      </c>
      <c r="F146" s="341">
        <f t="shared" si="37"/>
        <v>0</v>
      </c>
      <c r="G146" s="345">
        <f t="shared" si="37"/>
        <v>0</v>
      </c>
      <c r="H146" s="340">
        <f t="shared" si="37"/>
        <v>0</v>
      </c>
      <c r="I146" s="340">
        <f t="shared" si="37"/>
        <v>0</v>
      </c>
      <c r="J146" s="340">
        <f t="shared" si="37"/>
        <v>0</v>
      </c>
      <c r="K146" s="340">
        <f t="shared" si="38"/>
        <v>0</v>
      </c>
      <c r="L146" s="340">
        <f t="shared" si="39"/>
        <v>0</v>
      </c>
      <c r="M146" s="341">
        <f t="shared" si="40"/>
        <v>0</v>
      </c>
      <c r="N146" s="388">
        <f t="shared" si="41"/>
        <v>0</v>
      </c>
      <c r="O146" s="389">
        <f t="shared" si="42"/>
        <v>0</v>
      </c>
      <c r="P146" s="389">
        <f t="shared" si="43"/>
        <v>0</v>
      </c>
      <c r="Q146" s="389">
        <f t="shared" si="44"/>
        <v>0</v>
      </c>
      <c r="R146" s="390">
        <f t="shared" si="45"/>
        <v>0</v>
      </c>
      <c r="S146" s="370"/>
    </row>
    <row r="147" spans="2:19" ht="15.75" x14ac:dyDescent="0.2">
      <c r="B147" s="368"/>
      <c r="C147" s="337">
        <f t="shared" si="17"/>
        <v>370000</v>
      </c>
      <c r="D147" s="338">
        <f t="shared" si="37"/>
        <v>0</v>
      </c>
      <c r="E147" s="339">
        <f t="shared" si="37"/>
        <v>0</v>
      </c>
      <c r="F147" s="341">
        <f t="shared" si="37"/>
        <v>0</v>
      </c>
      <c r="G147" s="345">
        <f t="shared" si="37"/>
        <v>0</v>
      </c>
      <c r="H147" s="340">
        <f t="shared" si="37"/>
        <v>0</v>
      </c>
      <c r="I147" s="340">
        <f t="shared" si="37"/>
        <v>0</v>
      </c>
      <c r="J147" s="340">
        <f t="shared" si="37"/>
        <v>0</v>
      </c>
      <c r="K147" s="340">
        <f t="shared" si="38"/>
        <v>0</v>
      </c>
      <c r="L147" s="340">
        <f t="shared" si="39"/>
        <v>0</v>
      </c>
      <c r="M147" s="341">
        <f t="shared" si="40"/>
        <v>0</v>
      </c>
      <c r="N147" s="385">
        <f t="shared" si="41"/>
        <v>0</v>
      </c>
      <c r="O147" s="386">
        <f t="shared" si="42"/>
        <v>0</v>
      </c>
      <c r="P147" s="386">
        <f t="shared" si="43"/>
        <v>0</v>
      </c>
      <c r="Q147" s="386">
        <f t="shared" si="44"/>
        <v>0</v>
      </c>
      <c r="R147" s="387">
        <f t="shared" si="45"/>
        <v>0</v>
      </c>
      <c r="S147" s="370"/>
    </row>
    <row r="148" spans="2:19" ht="15.75" x14ac:dyDescent="0.2">
      <c r="B148" s="368"/>
      <c r="C148" s="337">
        <f t="shared" si="17"/>
        <v>375000</v>
      </c>
      <c r="D148" s="338">
        <f t="shared" si="37"/>
        <v>0</v>
      </c>
      <c r="E148" s="339">
        <f t="shared" si="37"/>
        <v>0</v>
      </c>
      <c r="F148" s="341">
        <f t="shared" si="37"/>
        <v>0</v>
      </c>
      <c r="G148" s="345">
        <f t="shared" si="37"/>
        <v>0</v>
      </c>
      <c r="H148" s="340">
        <f t="shared" si="37"/>
        <v>0</v>
      </c>
      <c r="I148" s="340">
        <f t="shared" si="37"/>
        <v>0</v>
      </c>
      <c r="J148" s="340">
        <f t="shared" si="37"/>
        <v>0</v>
      </c>
      <c r="K148" s="340">
        <f t="shared" si="38"/>
        <v>0</v>
      </c>
      <c r="L148" s="340">
        <f t="shared" si="39"/>
        <v>0</v>
      </c>
      <c r="M148" s="341">
        <f t="shared" si="40"/>
        <v>0</v>
      </c>
      <c r="N148" s="385">
        <f t="shared" si="41"/>
        <v>0</v>
      </c>
      <c r="O148" s="386">
        <f t="shared" si="42"/>
        <v>0</v>
      </c>
      <c r="P148" s="386">
        <f t="shared" si="43"/>
        <v>0</v>
      </c>
      <c r="Q148" s="386">
        <f t="shared" si="44"/>
        <v>0</v>
      </c>
      <c r="R148" s="387">
        <f t="shared" si="45"/>
        <v>0</v>
      </c>
      <c r="S148" s="370"/>
    </row>
    <row r="149" spans="2:19" ht="15.75" x14ac:dyDescent="0.2">
      <c r="B149" s="368"/>
      <c r="C149" s="337">
        <f t="shared" si="17"/>
        <v>380000</v>
      </c>
      <c r="D149" s="338">
        <f t="shared" si="37"/>
        <v>0</v>
      </c>
      <c r="E149" s="339">
        <f t="shared" si="37"/>
        <v>0</v>
      </c>
      <c r="F149" s="341">
        <f t="shared" si="37"/>
        <v>0</v>
      </c>
      <c r="G149" s="345">
        <f t="shared" si="37"/>
        <v>0</v>
      </c>
      <c r="H149" s="340">
        <f t="shared" si="37"/>
        <v>0</v>
      </c>
      <c r="I149" s="340">
        <f t="shared" si="37"/>
        <v>0</v>
      </c>
      <c r="J149" s="340">
        <f t="shared" si="37"/>
        <v>0</v>
      </c>
      <c r="K149" s="340">
        <f t="shared" si="38"/>
        <v>0</v>
      </c>
      <c r="L149" s="340">
        <f t="shared" si="39"/>
        <v>0</v>
      </c>
      <c r="M149" s="341">
        <f t="shared" si="40"/>
        <v>0</v>
      </c>
      <c r="N149" s="385">
        <f t="shared" si="41"/>
        <v>0</v>
      </c>
      <c r="O149" s="386">
        <f t="shared" si="42"/>
        <v>0</v>
      </c>
      <c r="P149" s="386">
        <f t="shared" si="43"/>
        <v>0</v>
      </c>
      <c r="Q149" s="386">
        <f t="shared" si="44"/>
        <v>0</v>
      </c>
      <c r="R149" s="387">
        <f t="shared" si="45"/>
        <v>0</v>
      </c>
      <c r="S149" s="370"/>
    </row>
    <row r="150" spans="2:19" ht="15.75" x14ac:dyDescent="0.2">
      <c r="B150" s="368"/>
      <c r="C150" s="337">
        <f t="shared" si="17"/>
        <v>385000</v>
      </c>
      <c r="D150" s="338">
        <f t="shared" si="37"/>
        <v>0</v>
      </c>
      <c r="E150" s="339">
        <f t="shared" si="37"/>
        <v>0</v>
      </c>
      <c r="F150" s="341">
        <f t="shared" si="37"/>
        <v>0</v>
      </c>
      <c r="G150" s="345">
        <f t="shared" si="37"/>
        <v>0</v>
      </c>
      <c r="H150" s="340">
        <f t="shared" si="37"/>
        <v>0</v>
      </c>
      <c r="I150" s="340">
        <f t="shared" si="37"/>
        <v>0</v>
      </c>
      <c r="J150" s="340">
        <f t="shared" si="37"/>
        <v>0</v>
      </c>
      <c r="K150" s="340">
        <f t="shared" si="38"/>
        <v>0</v>
      </c>
      <c r="L150" s="340">
        <f t="shared" si="39"/>
        <v>0</v>
      </c>
      <c r="M150" s="341">
        <f t="shared" si="40"/>
        <v>0</v>
      </c>
      <c r="N150" s="385">
        <f t="shared" si="41"/>
        <v>0</v>
      </c>
      <c r="O150" s="386">
        <f t="shared" si="42"/>
        <v>0</v>
      </c>
      <c r="P150" s="386">
        <f t="shared" si="43"/>
        <v>0</v>
      </c>
      <c r="Q150" s="386">
        <f t="shared" si="44"/>
        <v>0</v>
      </c>
      <c r="R150" s="387">
        <f t="shared" si="45"/>
        <v>0</v>
      </c>
      <c r="S150" s="370"/>
    </row>
    <row r="151" spans="2:19" ht="15.75" x14ac:dyDescent="0.2">
      <c r="B151" s="368"/>
      <c r="C151" s="337">
        <f t="shared" si="17"/>
        <v>390000</v>
      </c>
      <c r="D151" s="338">
        <f t="shared" si="37"/>
        <v>0</v>
      </c>
      <c r="E151" s="339">
        <f t="shared" si="37"/>
        <v>0</v>
      </c>
      <c r="F151" s="341">
        <f t="shared" si="37"/>
        <v>0</v>
      </c>
      <c r="G151" s="345">
        <f t="shared" si="37"/>
        <v>0</v>
      </c>
      <c r="H151" s="340">
        <f t="shared" si="37"/>
        <v>0</v>
      </c>
      <c r="I151" s="340">
        <f t="shared" si="37"/>
        <v>0</v>
      </c>
      <c r="J151" s="340">
        <f t="shared" si="37"/>
        <v>0</v>
      </c>
      <c r="K151" s="340">
        <f t="shared" si="38"/>
        <v>0</v>
      </c>
      <c r="L151" s="340">
        <f t="shared" si="39"/>
        <v>0</v>
      </c>
      <c r="M151" s="341">
        <f t="shared" si="40"/>
        <v>0</v>
      </c>
      <c r="N151" s="388">
        <f t="shared" si="41"/>
        <v>0</v>
      </c>
      <c r="O151" s="389">
        <f t="shared" si="42"/>
        <v>0</v>
      </c>
      <c r="P151" s="389">
        <f t="shared" si="43"/>
        <v>0</v>
      </c>
      <c r="Q151" s="389">
        <f t="shared" si="44"/>
        <v>0</v>
      </c>
      <c r="R151" s="390">
        <f t="shared" si="45"/>
        <v>0</v>
      </c>
      <c r="S151" s="370"/>
    </row>
    <row r="152" spans="2:19" ht="15.75" x14ac:dyDescent="0.2">
      <c r="B152" s="368"/>
      <c r="C152" s="337">
        <f t="shared" ref="C152:C153" si="46">C151+5000</f>
        <v>395000</v>
      </c>
      <c r="D152" s="338">
        <f t="shared" si="37"/>
        <v>0</v>
      </c>
      <c r="E152" s="339">
        <f t="shared" si="37"/>
        <v>0</v>
      </c>
      <c r="F152" s="341">
        <f t="shared" si="37"/>
        <v>0</v>
      </c>
      <c r="G152" s="345">
        <f t="shared" si="37"/>
        <v>0</v>
      </c>
      <c r="H152" s="340">
        <f t="shared" si="37"/>
        <v>0</v>
      </c>
      <c r="I152" s="340">
        <f t="shared" si="37"/>
        <v>0</v>
      </c>
      <c r="J152" s="340">
        <f t="shared" si="37"/>
        <v>0</v>
      </c>
      <c r="K152" s="340">
        <f t="shared" si="38"/>
        <v>0</v>
      </c>
      <c r="L152" s="340">
        <f t="shared" si="39"/>
        <v>0</v>
      </c>
      <c r="M152" s="341">
        <f t="shared" si="40"/>
        <v>0</v>
      </c>
      <c r="N152" s="385">
        <f t="shared" si="41"/>
        <v>0</v>
      </c>
      <c r="O152" s="386">
        <f t="shared" si="42"/>
        <v>0</v>
      </c>
      <c r="P152" s="386">
        <f t="shared" si="43"/>
        <v>0</v>
      </c>
      <c r="Q152" s="386">
        <f t="shared" si="44"/>
        <v>0</v>
      </c>
      <c r="R152" s="387">
        <f t="shared" si="45"/>
        <v>0</v>
      </c>
      <c r="S152" s="370"/>
    </row>
    <row r="153" spans="2:19" ht="15.75" x14ac:dyDescent="0.2">
      <c r="B153" s="368"/>
      <c r="C153" s="337">
        <f t="shared" si="46"/>
        <v>400000</v>
      </c>
      <c r="D153" s="338">
        <f t="shared" si="37"/>
        <v>0</v>
      </c>
      <c r="E153" s="339">
        <f t="shared" si="37"/>
        <v>0</v>
      </c>
      <c r="F153" s="341">
        <f t="shared" si="37"/>
        <v>0</v>
      </c>
      <c r="G153" s="345">
        <f t="shared" si="37"/>
        <v>0</v>
      </c>
      <c r="H153" s="340">
        <f t="shared" si="37"/>
        <v>0</v>
      </c>
      <c r="I153" s="340">
        <f t="shared" si="37"/>
        <v>0</v>
      </c>
      <c r="J153" s="340">
        <f t="shared" si="37"/>
        <v>0</v>
      </c>
      <c r="K153" s="340">
        <f t="shared" si="38"/>
        <v>0</v>
      </c>
      <c r="L153" s="340">
        <f t="shared" si="39"/>
        <v>0</v>
      </c>
      <c r="M153" s="341">
        <f t="shared" si="40"/>
        <v>0</v>
      </c>
      <c r="N153" s="385">
        <f t="shared" si="41"/>
        <v>0</v>
      </c>
      <c r="O153" s="386">
        <f t="shared" si="42"/>
        <v>0</v>
      </c>
      <c r="P153" s="386">
        <f t="shared" si="43"/>
        <v>0</v>
      </c>
      <c r="Q153" s="386">
        <f t="shared" si="44"/>
        <v>0</v>
      </c>
      <c r="R153" s="387">
        <f t="shared" si="45"/>
        <v>0</v>
      </c>
      <c r="S153" s="370"/>
    </row>
    <row r="154" spans="2:19" ht="16.5" thickBot="1" x14ac:dyDescent="0.25">
      <c r="B154" s="368"/>
      <c r="C154" s="295">
        <v>400000</v>
      </c>
      <c r="D154" s="330">
        <f t="shared" ref="D154:H154" si="47">IF($V$19="P4",PMT(D$11,D$6,$C154*(-1)),0)</f>
        <v>0</v>
      </c>
      <c r="E154" s="297">
        <f t="shared" si="47"/>
        <v>0</v>
      </c>
      <c r="F154" s="299">
        <f t="shared" si="47"/>
        <v>0</v>
      </c>
      <c r="G154" s="346">
        <f t="shared" si="47"/>
        <v>0</v>
      </c>
      <c r="H154" s="298">
        <f t="shared" si="47"/>
        <v>0</v>
      </c>
      <c r="I154" s="298">
        <f t="shared" ref="I154:M154" si="48">IF($V$19="P4",PMT(I$11,I$6,$C154*(-1)),0)</f>
        <v>0</v>
      </c>
      <c r="J154" s="298">
        <f t="shared" si="48"/>
        <v>0</v>
      </c>
      <c r="K154" s="298">
        <f t="shared" si="48"/>
        <v>0</v>
      </c>
      <c r="L154" s="298">
        <f t="shared" si="48"/>
        <v>0</v>
      </c>
      <c r="M154" s="299">
        <f t="shared" si="48"/>
        <v>0</v>
      </c>
      <c r="N154" s="391"/>
      <c r="O154" s="392"/>
      <c r="P154" s="392"/>
      <c r="Q154" s="392"/>
      <c r="R154" s="393"/>
      <c r="S154" s="370"/>
    </row>
    <row r="155" spans="2:19" ht="16.5" thickBot="1" x14ac:dyDescent="0.25">
      <c r="B155" s="394"/>
      <c r="C155" s="395"/>
      <c r="D155" s="396"/>
      <c r="E155" s="396"/>
      <c r="F155" s="396"/>
      <c r="G155" s="396"/>
      <c r="H155" s="396"/>
      <c r="I155" s="396"/>
      <c r="J155" s="396"/>
      <c r="K155" s="396"/>
      <c r="L155" s="396"/>
      <c r="M155" s="396"/>
      <c r="N155" s="396"/>
      <c r="O155" s="396"/>
      <c r="P155" s="396"/>
      <c r="Q155" s="396"/>
      <c r="R155" s="396"/>
      <c r="S155" s="397"/>
    </row>
    <row r="156" spans="2:19" ht="15.75" x14ac:dyDescent="0.2">
      <c r="B156" s="398"/>
      <c r="C156" s="399"/>
      <c r="D156" s="400"/>
      <c r="E156" s="400"/>
      <c r="F156" s="400"/>
      <c r="G156" s="400"/>
      <c r="H156" s="400"/>
      <c r="I156" s="400"/>
      <c r="J156" s="400"/>
      <c r="K156" s="400"/>
      <c r="L156" s="400"/>
      <c r="M156" s="400"/>
      <c r="N156" s="400"/>
      <c r="O156" s="400"/>
      <c r="P156" s="400"/>
      <c r="Q156" s="400"/>
      <c r="R156" s="400"/>
      <c r="S156" s="401"/>
    </row>
    <row r="157" spans="2:19" ht="15.75" x14ac:dyDescent="0.2">
      <c r="B157" s="402"/>
      <c r="C157" s="403"/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1"/>
      <c r="S157" s="404"/>
    </row>
    <row r="158" spans="2:19" x14ac:dyDescent="0.2">
      <c r="B158" s="402"/>
      <c r="C158" s="38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1"/>
      <c r="S158" s="404"/>
    </row>
    <row r="159" spans="2:19" x14ac:dyDescent="0.2">
      <c r="B159" s="402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404"/>
    </row>
    <row r="160" spans="2:19" x14ac:dyDescent="0.2">
      <c r="B160" s="402"/>
      <c r="C160" s="381"/>
      <c r="D160" s="381"/>
      <c r="E160" s="381"/>
      <c r="F160" s="381"/>
      <c r="G160" s="381"/>
      <c r="H160" s="381"/>
      <c r="I160" s="381"/>
      <c r="J160" s="405"/>
      <c r="K160" s="381"/>
      <c r="L160" s="381"/>
      <c r="M160" s="381"/>
      <c r="N160" s="381"/>
      <c r="O160" s="381"/>
      <c r="P160" s="381"/>
      <c r="Q160" s="381"/>
      <c r="R160" s="381"/>
      <c r="S160" s="404"/>
    </row>
    <row r="161" spans="2:20" x14ac:dyDescent="0.2">
      <c r="B161" s="402"/>
      <c r="C161" s="406"/>
      <c r="D161" s="406"/>
      <c r="E161" s="406"/>
      <c r="F161" s="406"/>
      <c r="G161" s="406"/>
      <c r="H161" s="406"/>
      <c r="I161" s="406"/>
      <c r="J161" s="406"/>
      <c r="K161" s="406"/>
      <c r="L161" s="406"/>
      <c r="M161" s="406"/>
      <c r="N161" s="381"/>
      <c r="O161" s="381"/>
      <c r="P161" s="381"/>
      <c r="Q161" s="381"/>
      <c r="R161" s="381"/>
      <c r="S161" s="404"/>
    </row>
    <row r="162" spans="2:20" x14ac:dyDescent="0.2">
      <c r="B162" s="402"/>
      <c r="C162" s="406"/>
      <c r="D162" s="406"/>
      <c r="E162" s="406"/>
      <c r="F162" s="406"/>
      <c r="G162" s="406"/>
      <c r="H162" s="406"/>
      <c r="I162" s="406"/>
      <c r="J162" s="406"/>
      <c r="K162" s="406"/>
      <c r="L162" s="406"/>
      <c r="M162" s="406"/>
      <c r="N162" s="381"/>
      <c r="O162" s="381"/>
      <c r="P162" s="381"/>
      <c r="Q162" s="381"/>
      <c r="R162" s="381"/>
      <c r="S162" s="404"/>
    </row>
    <row r="163" spans="2:20" x14ac:dyDescent="0.2">
      <c r="B163" s="402"/>
      <c r="C163" s="406"/>
      <c r="D163" s="406"/>
      <c r="E163" s="406"/>
      <c r="F163" s="406"/>
      <c r="G163" s="406"/>
      <c r="H163" s="406"/>
      <c r="I163" s="406"/>
      <c r="J163" s="406"/>
      <c r="K163" s="406"/>
      <c r="L163" s="406"/>
      <c r="M163" s="406"/>
      <c r="N163" s="406"/>
      <c r="O163" s="381"/>
      <c r="P163" s="381"/>
      <c r="Q163" s="381"/>
      <c r="R163" s="381"/>
      <c r="S163" s="404"/>
      <c r="T163" s="407"/>
    </row>
    <row r="164" spans="2:20" x14ac:dyDescent="0.2">
      <c r="B164" s="402"/>
      <c r="C164" s="406"/>
      <c r="D164" s="406"/>
      <c r="E164" s="406"/>
      <c r="F164" s="406"/>
      <c r="G164" s="406"/>
      <c r="H164" s="406"/>
      <c r="I164" s="406"/>
      <c r="J164" s="406"/>
      <c r="K164" s="406"/>
      <c r="L164" s="406"/>
      <c r="M164" s="406"/>
      <c r="N164" s="406"/>
      <c r="O164" s="406"/>
      <c r="P164" s="406"/>
      <c r="Q164" s="406"/>
      <c r="R164" s="381"/>
      <c r="S164" s="404"/>
      <c r="T164" s="63"/>
    </row>
    <row r="165" spans="2:20" ht="14.45" customHeight="1" x14ac:dyDescent="0.2">
      <c r="B165" s="402"/>
      <c r="C165" s="406"/>
      <c r="D165" s="406"/>
      <c r="E165" s="406"/>
      <c r="F165" s="406"/>
      <c r="G165" s="406"/>
      <c r="H165" s="406"/>
      <c r="I165" s="406"/>
      <c r="J165" s="406"/>
      <c r="K165" s="406"/>
      <c r="L165" s="406"/>
      <c r="M165" s="406"/>
      <c r="N165" s="406"/>
      <c r="O165" s="406"/>
      <c r="P165" s="406"/>
      <c r="Q165" s="406"/>
      <c r="R165" s="381"/>
      <c r="S165" s="404"/>
      <c r="T165" s="63"/>
    </row>
    <row r="166" spans="2:20" ht="14.45" customHeight="1" x14ac:dyDescent="0.2">
      <c r="B166" s="402"/>
      <c r="C166" s="406"/>
      <c r="D166" s="406"/>
      <c r="E166" s="406"/>
      <c r="F166" s="406"/>
      <c r="G166" s="406"/>
      <c r="H166" s="406"/>
      <c r="I166" s="406"/>
      <c r="J166" s="406"/>
      <c r="K166" s="406"/>
      <c r="L166" s="406"/>
      <c r="M166" s="406"/>
      <c r="N166" s="406"/>
      <c r="O166" s="406"/>
      <c r="P166" s="406"/>
      <c r="Q166" s="406"/>
      <c r="R166" s="381"/>
      <c r="S166" s="404"/>
      <c r="T166" s="63"/>
    </row>
    <row r="167" spans="2:20" x14ac:dyDescent="0.2">
      <c r="B167" s="402"/>
      <c r="C167" s="406"/>
      <c r="D167" s="406"/>
      <c r="E167" s="406"/>
      <c r="F167" s="406"/>
      <c r="G167" s="406"/>
      <c r="H167" s="406"/>
      <c r="I167" s="406"/>
      <c r="J167" s="406"/>
      <c r="K167" s="406"/>
      <c r="L167" s="406"/>
      <c r="M167" s="406"/>
      <c r="N167" s="381"/>
      <c r="O167" s="381"/>
      <c r="P167" s="381"/>
      <c r="Q167" s="381"/>
      <c r="R167" s="381"/>
      <c r="S167" s="404"/>
    </row>
    <row r="168" spans="2:20" x14ac:dyDescent="0.2">
      <c r="B168" s="402"/>
      <c r="C168" s="406"/>
      <c r="D168" s="406"/>
      <c r="E168" s="406"/>
      <c r="F168" s="406"/>
      <c r="G168" s="406"/>
      <c r="H168" s="406"/>
      <c r="I168" s="406"/>
      <c r="J168" s="406"/>
      <c r="K168" s="406"/>
      <c r="L168" s="406"/>
      <c r="M168" s="406"/>
      <c r="N168" s="381"/>
      <c r="O168" s="381"/>
      <c r="P168" s="381"/>
      <c r="Q168" s="381"/>
      <c r="R168" s="381"/>
      <c r="S168" s="404"/>
    </row>
    <row r="169" spans="2:20" x14ac:dyDescent="0.2">
      <c r="B169" s="402"/>
      <c r="C169" s="406"/>
      <c r="D169" s="406"/>
      <c r="E169" s="406"/>
      <c r="F169" s="406"/>
      <c r="G169" s="406"/>
      <c r="H169" s="406"/>
      <c r="I169" s="406"/>
      <c r="J169" s="406"/>
      <c r="K169" s="406"/>
      <c r="L169" s="406"/>
      <c r="M169" s="406"/>
      <c r="N169" s="381"/>
      <c r="O169" s="381"/>
      <c r="P169" s="381"/>
      <c r="Q169" s="381"/>
      <c r="R169" s="381"/>
      <c r="S169" s="404"/>
    </row>
    <row r="170" spans="2:20" x14ac:dyDescent="0.2">
      <c r="B170" s="402"/>
      <c r="C170" s="406"/>
      <c r="D170" s="406"/>
      <c r="E170" s="406"/>
      <c r="F170" s="406"/>
      <c r="G170" s="406"/>
      <c r="H170" s="406"/>
      <c r="I170" s="406"/>
      <c r="J170" s="406"/>
      <c r="K170" s="406"/>
      <c r="L170" s="406"/>
      <c r="M170" s="406"/>
      <c r="N170" s="381"/>
      <c r="O170" s="381"/>
      <c r="P170" s="381"/>
      <c r="Q170" s="381"/>
      <c r="R170" s="381"/>
      <c r="S170" s="404"/>
    </row>
    <row r="171" spans="2:20" ht="14.45" customHeight="1" x14ac:dyDescent="0.2">
      <c r="B171" s="402"/>
      <c r="C171" s="381"/>
      <c r="D171" s="381"/>
      <c r="E171" s="381"/>
      <c r="F171" s="381"/>
      <c r="G171" s="381"/>
      <c r="H171" s="381"/>
      <c r="I171" s="381"/>
      <c r="J171" s="381"/>
      <c r="K171" s="381"/>
      <c r="L171" s="381"/>
      <c r="M171" s="381"/>
      <c r="N171" s="381"/>
      <c r="O171" s="381"/>
      <c r="P171" s="381"/>
      <c r="Q171" s="381"/>
      <c r="R171" s="381"/>
      <c r="S171" s="404"/>
    </row>
    <row r="172" spans="2:20" x14ac:dyDescent="0.2">
      <c r="B172" s="402"/>
      <c r="C172" s="381"/>
      <c r="D172" s="381"/>
      <c r="E172" s="381"/>
      <c r="F172" s="381"/>
      <c r="G172" s="381"/>
      <c r="H172" s="381"/>
      <c r="I172" s="381"/>
      <c r="J172" s="381"/>
      <c r="K172" s="381"/>
      <c r="L172" s="381"/>
      <c r="M172" s="381"/>
      <c r="N172" s="381"/>
      <c r="O172" s="381"/>
      <c r="P172" s="381"/>
      <c r="Q172" s="381"/>
      <c r="R172" s="381"/>
      <c r="S172" s="404"/>
    </row>
    <row r="173" spans="2:20" ht="14.45" customHeight="1" x14ac:dyDescent="0.2">
      <c r="B173" s="402"/>
      <c r="C173" s="381"/>
      <c r="D173" s="381"/>
      <c r="E173" s="381"/>
      <c r="F173" s="381"/>
      <c r="G173" s="381"/>
      <c r="H173" s="381"/>
      <c r="I173" s="381"/>
      <c r="J173" s="381"/>
      <c r="K173" s="381"/>
      <c r="L173" s="381"/>
      <c r="M173" s="381"/>
      <c r="N173" s="381"/>
      <c r="O173" s="381"/>
      <c r="P173" s="381"/>
      <c r="Q173" s="381"/>
      <c r="R173" s="381"/>
      <c r="S173" s="404"/>
    </row>
    <row r="174" spans="2:20" x14ac:dyDescent="0.2">
      <c r="B174" s="402"/>
      <c r="C174" s="381"/>
      <c r="D174" s="381"/>
      <c r="E174" s="381"/>
      <c r="F174" s="381"/>
      <c r="G174" s="381"/>
      <c r="H174" s="381"/>
      <c r="I174" s="381"/>
      <c r="J174" s="381"/>
      <c r="K174" s="381"/>
      <c r="L174" s="381"/>
      <c r="M174" s="381"/>
      <c r="N174" s="381"/>
      <c r="O174" s="381"/>
      <c r="P174" s="381"/>
      <c r="Q174" s="381"/>
      <c r="R174" s="381"/>
      <c r="S174" s="404"/>
    </row>
    <row r="175" spans="2:20" x14ac:dyDescent="0.2">
      <c r="B175" s="402"/>
      <c r="C175" s="381"/>
      <c r="D175" s="381"/>
      <c r="E175" s="381"/>
      <c r="F175" s="381"/>
      <c r="G175" s="381"/>
      <c r="H175" s="381"/>
      <c r="I175" s="381"/>
      <c r="J175" s="381"/>
      <c r="K175" s="381"/>
      <c r="L175" s="381"/>
      <c r="M175" s="381"/>
      <c r="N175" s="381"/>
      <c r="O175" s="381"/>
      <c r="P175" s="381"/>
      <c r="Q175" s="381"/>
      <c r="R175" s="381"/>
      <c r="S175" s="404"/>
    </row>
    <row r="176" spans="2:20" ht="14.45" customHeight="1" x14ac:dyDescent="0.2">
      <c r="B176" s="402"/>
      <c r="C176" s="381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381"/>
      <c r="O176" s="381"/>
      <c r="P176" s="381"/>
      <c r="Q176" s="381"/>
      <c r="R176" s="381"/>
      <c r="S176" s="404"/>
    </row>
    <row r="177" spans="2:19" x14ac:dyDescent="0.2">
      <c r="B177" s="402"/>
      <c r="C177" s="381"/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381"/>
      <c r="O177" s="381"/>
      <c r="P177" s="381"/>
      <c r="Q177" s="381"/>
      <c r="R177" s="381"/>
      <c r="S177" s="404"/>
    </row>
    <row r="178" spans="2:19" x14ac:dyDescent="0.2">
      <c r="B178" s="402"/>
      <c r="C178" s="381"/>
      <c r="D178" s="381"/>
      <c r="E178" s="381"/>
      <c r="F178" s="381"/>
      <c r="G178" s="381"/>
      <c r="H178" s="381"/>
      <c r="I178" s="381"/>
      <c r="J178" s="381"/>
      <c r="K178" s="381"/>
      <c r="L178" s="381"/>
      <c r="M178" s="381"/>
      <c r="N178" s="381"/>
      <c r="O178" s="381"/>
      <c r="P178" s="381"/>
      <c r="Q178" s="381"/>
      <c r="R178" s="381"/>
      <c r="S178" s="404"/>
    </row>
    <row r="179" spans="2:19" x14ac:dyDescent="0.2">
      <c r="B179" s="402"/>
      <c r="C179" s="381"/>
      <c r="D179" s="381"/>
      <c r="E179" s="381"/>
      <c r="F179" s="381"/>
      <c r="G179" s="381"/>
      <c r="H179" s="381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404"/>
    </row>
    <row r="180" spans="2:19" ht="14.45" customHeight="1" thickBot="1" x14ac:dyDescent="0.25">
      <c r="B180" s="408"/>
      <c r="C180" s="409"/>
      <c r="D180" s="409"/>
      <c r="E180" s="409"/>
      <c r="F180" s="409"/>
      <c r="G180" s="409"/>
      <c r="H180" s="409"/>
      <c r="I180" s="409"/>
      <c r="J180" s="409"/>
      <c r="K180" s="409"/>
      <c r="L180" s="409"/>
      <c r="M180" s="409"/>
      <c r="N180" s="409"/>
      <c r="O180" s="409"/>
      <c r="P180" s="409"/>
      <c r="Q180" s="409"/>
      <c r="R180" s="409"/>
      <c r="S180" s="410"/>
    </row>
    <row r="181" spans="2:19" ht="14.45" customHeight="1" x14ac:dyDescent="0.2"/>
    <row r="191" spans="2:19" ht="13.5" customHeight="1" x14ac:dyDescent="0.2"/>
  </sheetData>
  <sheetProtection algorithmName="SHA-512" hashValue="aKElDUNg1WrUwayQfA/Y6AU9+F3euhz4YzyRevfhTlAIW5+nTVjqTNYFzxLyo7lrKvoxklY6GrWALMoV9c2/bg==" saltValue="qaG5jsan4M8iSRlQUQeQNQ==" spinCount="100000" sheet="1" formatCells="0" formatColumns="0" formatRows="0" insertColumns="0" insertRows="0" insertHyperlinks="0" deleteColumns="0" deleteRows="0" sort="0" autoFilter="0" pivotTables="0"/>
  <mergeCells count="38">
    <mergeCell ref="AE50:AE53"/>
    <mergeCell ref="AF50:AF51"/>
    <mergeCell ref="AF52:AF53"/>
    <mergeCell ref="AE55:AE58"/>
    <mergeCell ref="AF55:AF56"/>
    <mergeCell ref="AF57:AF58"/>
    <mergeCell ref="AE40:AE43"/>
    <mergeCell ref="AF40:AF41"/>
    <mergeCell ref="AF42:AF43"/>
    <mergeCell ref="AE45:AE48"/>
    <mergeCell ref="AF45:AF46"/>
    <mergeCell ref="AF47:AF48"/>
    <mergeCell ref="AE30:AE33"/>
    <mergeCell ref="AF30:AF31"/>
    <mergeCell ref="AF32:AF33"/>
    <mergeCell ref="AE35:AE38"/>
    <mergeCell ref="AF35:AF36"/>
    <mergeCell ref="AF37:AF38"/>
    <mergeCell ref="AE20:AE23"/>
    <mergeCell ref="AF20:AF21"/>
    <mergeCell ref="AF22:AF23"/>
    <mergeCell ref="AE25:AE28"/>
    <mergeCell ref="AF25:AF26"/>
    <mergeCell ref="AF27:AF28"/>
    <mergeCell ref="N28:R28"/>
    <mergeCell ref="C2:R2"/>
    <mergeCell ref="C4:G4"/>
    <mergeCell ref="C14:M14"/>
    <mergeCell ref="C15:M15"/>
    <mergeCell ref="C16:M16"/>
    <mergeCell ref="J18:M18"/>
    <mergeCell ref="J19:M19"/>
    <mergeCell ref="J21:M21"/>
    <mergeCell ref="J23:M23"/>
    <mergeCell ref="C27:M27"/>
    <mergeCell ref="G28:M28"/>
    <mergeCell ref="E28:F28"/>
    <mergeCell ref="J25:M25"/>
  </mergeCells>
  <dataValidations count="4">
    <dataValidation type="list" allowBlank="1" showInputMessage="1" showErrorMessage="1" sqref="J23">
      <formula1>$Y$19:$Y$20</formula1>
    </dataValidation>
    <dataValidation type="list" allowBlank="1" showInputMessage="1" showErrorMessage="1" sqref="J21">
      <formula1>$AA$19:$AA$20</formula1>
    </dataValidation>
    <dataValidation type="list" allowBlank="1" showInputMessage="1" showErrorMessage="1" sqref="J19">
      <formula1>$W$19:$W$22</formula1>
    </dataValidation>
    <dataValidation type="list" allowBlank="1" showInputMessage="1" showErrorMessage="1" sqref="J25:M25">
      <formula1>$AA$21:$AA$22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90" zoomScaleNormal="90" workbookViewId="0">
      <selection activeCell="B6" sqref="B6"/>
    </sheetView>
  </sheetViews>
  <sheetFormatPr defaultRowHeight="12.75" x14ac:dyDescent="0.2"/>
  <cols>
    <col min="1" max="1" width="55.140625" bestFit="1" customWidth="1"/>
    <col min="2" max="2" width="28.42578125" bestFit="1" customWidth="1"/>
    <col min="4" max="4" width="21.7109375" customWidth="1"/>
  </cols>
  <sheetData>
    <row r="1" spans="1:4" s="255" customFormat="1" ht="22.5" x14ac:dyDescent="0.25">
      <c r="A1" s="505" t="s">
        <v>100</v>
      </c>
      <c r="B1" s="506"/>
      <c r="C1" s="253"/>
      <c r="D1" s="254"/>
    </row>
    <row r="2" spans="1:4" s="255" customFormat="1" ht="23.25" thickBot="1" x14ac:dyDescent="0.5">
      <c r="A2" s="507" t="s">
        <v>101</v>
      </c>
      <c r="B2" s="508"/>
      <c r="C2" s="256"/>
      <c r="D2" s="257"/>
    </row>
    <row r="3" spans="1:4" s="255" customFormat="1" ht="22.5" x14ac:dyDescent="0.45">
      <c r="A3" s="258" t="s">
        <v>102</v>
      </c>
      <c r="B3" s="259">
        <v>3</v>
      </c>
      <c r="C3" s="256"/>
      <c r="D3" s="257"/>
    </row>
    <row r="4" spans="1:4" ht="22.5" hidden="1" x14ac:dyDescent="0.45">
      <c r="A4" s="260" t="s">
        <v>28</v>
      </c>
      <c r="B4" s="261">
        <f>B3*12</f>
        <v>36</v>
      </c>
      <c r="C4" s="256"/>
      <c r="D4" s="257"/>
    </row>
    <row r="5" spans="1:4" ht="22.5" x14ac:dyDescent="0.45">
      <c r="A5" s="260" t="s">
        <v>103</v>
      </c>
      <c r="B5" s="262">
        <v>2.5600000000000001E-2</v>
      </c>
      <c r="C5" s="256"/>
      <c r="D5" s="257"/>
    </row>
    <row r="6" spans="1:4" ht="22.5" x14ac:dyDescent="0.45">
      <c r="A6" s="260" t="s">
        <v>26</v>
      </c>
      <c r="B6" s="262">
        <f>'FLOATING RATE'!F28</f>
        <v>0</v>
      </c>
      <c r="C6" s="256"/>
      <c r="D6" s="257"/>
    </row>
    <row r="7" spans="1:4" ht="23.25" thickBot="1" x14ac:dyDescent="0.5">
      <c r="A7" s="260" t="s">
        <v>25</v>
      </c>
      <c r="B7" s="263">
        <f>B5+B6</f>
        <v>2.5600000000000001E-2</v>
      </c>
      <c r="C7" s="256"/>
      <c r="D7" s="257"/>
    </row>
    <row r="8" spans="1:4" ht="23.25" hidden="1" thickBot="1" x14ac:dyDescent="0.5">
      <c r="A8" s="260" t="s">
        <v>24</v>
      </c>
      <c r="B8" s="264">
        <v>12</v>
      </c>
      <c r="C8" s="256"/>
      <c r="D8" s="257"/>
    </row>
    <row r="9" spans="1:4" ht="23.25" hidden="1" thickBot="1" x14ac:dyDescent="0.5">
      <c r="A9" s="265" t="s">
        <v>23</v>
      </c>
      <c r="B9" s="266">
        <f>B7/B8</f>
        <v>2.1333333333333334E-3</v>
      </c>
      <c r="C9" s="256"/>
      <c r="D9" s="257"/>
    </row>
    <row r="10" spans="1:4" ht="23.25" hidden="1" thickBot="1" x14ac:dyDescent="0.5">
      <c r="A10" s="80" t="s">
        <v>104</v>
      </c>
      <c r="B10" s="81" t="s">
        <v>105</v>
      </c>
      <c r="C10" s="256"/>
      <c r="D10" s="257"/>
    </row>
    <row r="11" spans="1:4" ht="23.25" hidden="1" thickBot="1" x14ac:dyDescent="0.5">
      <c r="A11" s="82">
        <v>10000</v>
      </c>
      <c r="B11" s="83">
        <f>PMT($B9,$B4,A11*(-1))</f>
        <v>288.87701003068594</v>
      </c>
      <c r="C11" s="256"/>
      <c r="D11" s="257"/>
    </row>
    <row r="12" spans="1:4" ht="23.25" hidden="1" thickBot="1" x14ac:dyDescent="0.5">
      <c r="A12" s="267" t="s">
        <v>106</v>
      </c>
      <c r="B12" s="268">
        <f>ROUNDUP(B11,2)</f>
        <v>288.88</v>
      </c>
      <c r="C12" s="256"/>
      <c r="D12" s="257"/>
    </row>
    <row r="13" spans="1:4" ht="23.25" hidden="1" thickBot="1" x14ac:dyDescent="0.5">
      <c r="A13" s="267" t="s">
        <v>107</v>
      </c>
      <c r="B13" s="269">
        <f>B12*B4</f>
        <v>10399.68</v>
      </c>
      <c r="C13" s="256"/>
      <c r="D13" s="257"/>
    </row>
    <row r="14" spans="1:4" ht="23.25" hidden="1" thickBot="1" x14ac:dyDescent="0.5">
      <c r="A14" s="267" t="s">
        <v>108</v>
      </c>
      <c r="B14" s="269">
        <f>B13-A11</f>
        <v>399.68000000000029</v>
      </c>
      <c r="C14" s="256"/>
      <c r="D14" s="257"/>
    </row>
    <row r="15" spans="1:4" ht="23.25" hidden="1" thickBot="1" x14ac:dyDescent="0.5">
      <c r="A15" s="267" t="s">
        <v>109</v>
      </c>
      <c r="B15" s="270">
        <f>B14/B16</f>
        <v>1.3322666666666677E-2</v>
      </c>
      <c r="C15" s="256"/>
      <c r="D15" s="257"/>
    </row>
    <row r="16" spans="1:4" ht="23.25" hidden="1" thickBot="1" x14ac:dyDescent="0.5">
      <c r="A16" s="271" t="s">
        <v>110</v>
      </c>
      <c r="B16" s="272">
        <f>A11*B3</f>
        <v>30000</v>
      </c>
      <c r="C16" s="256"/>
      <c r="D16" s="257"/>
    </row>
    <row r="17" spans="1:4" ht="23.25" thickBot="1" x14ac:dyDescent="0.5">
      <c r="A17" s="90" t="s">
        <v>111</v>
      </c>
      <c r="B17" s="273">
        <f>B15</f>
        <v>1.3322666666666677E-2</v>
      </c>
      <c r="C17" s="256"/>
      <c r="D17" s="257"/>
    </row>
    <row r="18" spans="1:4" s="255" customFormat="1" ht="25.5" hidden="1" thickBot="1" x14ac:dyDescent="0.55000000000000004">
      <c r="A18" s="274" t="s">
        <v>112</v>
      </c>
      <c r="B18" s="275">
        <f>POWER(1+B9,12)-1</f>
        <v>2.5902519609307451E-2</v>
      </c>
      <c r="C18" s="256"/>
      <c r="D18" s="257"/>
    </row>
    <row r="19" spans="1:4" ht="16.5" thickBot="1" x14ac:dyDescent="0.35">
      <c r="A19" s="276" t="s">
        <v>113</v>
      </c>
      <c r="B19" s="277"/>
      <c r="C19" s="277"/>
      <c r="D19" s="278"/>
    </row>
    <row r="20" spans="1:4" ht="15" x14ac:dyDescent="0.25">
      <c r="A20" s="255"/>
      <c r="B20" s="255"/>
      <c r="C20" s="255"/>
      <c r="D20" s="255"/>
    </row>
  </sheetData>
  <sheetProtection password="C45A" sheet="1" objects="1" scenarios="1"/>
  <protectedRanges>
    <protectedRange sqref="B3" name="Range1"/>
    <protectedRange sqref="B5" name="Range2"/>
    <protectedRange sqref="B6" name="Range3"/>
  </protectedRanges>
  <mergeCells count="2">
    <mergeCell ref="A1:B1"/>
    <mergeCell ref="A2:B2"/>
  </mergeCells>
  <hyperlinks>
    <hyperlink ref="A17" r:id="rId1" display="SOD@fixed Rate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90" zoomScaleNormal="90" workbookViewId="0">
      <selection activeCell="B6" sqref="B6"/>
    </sheetView>
  </sheetViews>
  <sheetFormatPr defaultRowHeight="12.75" x14ac:dyDescent="0.2"/>
  <cols>
    <col min="1" max="1" width="55.140625" bestFit="1" customWidth="1"/>
    <col min="2" max="2" width="28.42578125" bestFit="1" customWidth="1"/>
    <col min="4" max="4" width="21.7109375" customWidth="1"/>
  </cols>
  <sheetData>
    <row r="1" spans="1:4" s="68" customFormat="1" ht="22.5" x14ac:dyDescent="0.25">
      <c r="A1" s="509" t="s">
        <v>100</v>
      </c>
      <c r="B1" s="510"/>
      <c r="C1" s="66"/>
      <c r="D1" s="67"/>
    </row>
    <row r="2" spans="1:4" s="68" customFormat="1" ht="23.25" thickBot="1" x14ac:dyDescent="0.5">
      <c r="A2" s="511" t="s">
        <v>101</v>
      </c>
      <c r="B2" s="512"/>
      <c r="C2" s="69"/>
      <c r="D2" s="70"/>
    </row>
    <row r="3" spans="1:4" s="68" customFormat="1" ht="22.5" x14ac:dyDescent="0.45">
      <c r="A3" s="71" t="s">
        <v>102</v>
      </c>
      <c r="B3" s="72">
        <v>2</v>
      </c>
      <c r="C3" s="69"/>
      <c r="D3" s="70"/>
    </row>
    <row r="4" spans="1:4" ht="22.5" hidden="1" x14ac:dyDescent="0.45">
      <c r="A4" s="73" t="s">
        <v>28</v>
      </c>
      <c r="B4" s="74">
        <f>B3*12</f>
        <v>24</v>
      </c>
      <c r="C4" s="69"/>
      <c r="D4" s="70"/>
    </row>
    <row r="5" spans="1:4" ht="22.5" x14ac:dyDescent="0.45">
      <c r="A5" s="73" t="s">
        <v>103</v>
      </c>
      <c r="B5" s="75">
        <v>2.5600000000000001E-2</v>
      </c>
      <c r="C5" s="69"/>
      <c r="D5" s="70"/>
    </row>
    <row r="6" spans="1:4" ht="22.5" x14ac:dyDescent="0.45">
      <c r="A6" s="73" t="s">
        <v>26</v>
      </c>
      <c r="B6" s="75">
        <f>'FLOATING RATE'!E8</f>
        <v>3.2000000000000001E-2</v>
      </c>
      <c r="C6" s="69"/>
      <c r="D6" s="70"/>
    </row>
    <row r="7" spans="1:4" ht="23.25" thickBot="1" x14ac:dyDescent="0.5">
      <c r="A7" s="73" t="s">
        <v>25</v>
      </c>
      <c r="B7" s="76">
        <f>B5+B6</f>
        <v>5.7599999999999998E-2</v>
      </c>
      <c r="C7" s="69"/>
      <c r="D7" s="70"/>
    </row>
    <row r="8" spans="1:4" ht="23.25" hidden="1" thickBot="1" x14ac:dyDescent="0.5">
      <c r="A8" s="73" t="s">
        <v>24</v>
      </c>
      <c r="B8" s="77">
        <v>12</v>
      </c>
      <c r="C8" s="69"/>
      <c r="D8" s="70"/>
    </row>
    <row r="9" spans="1:4" ht="23.25" hidden="1" thickBot="1" x14ac:dyDescent="0.5">
      <c r="A9" s="78" t="s">
        <v>23</v>
      </c>
      <c r="B9" s="79">
        <f>B7/B8</f>
        <v>4.7999999999999996E-3</v>
      </c>
      <c r="C9" s="69"/>
      <c r="D9" s="70"/>
    </row>
    <row r="10" spans="1:4" ht="23.25" hidden="1" thickBot="1" x14ac:dyDescent="0.5">
      <c r="A10" s="80" t="s">
        <v>104</v>
      </c>
      <c r="B10" s="81" t="s">
        <v>105</v>
      </c>
      <c r="C10" s="69"/>
      <c r="D10" s="70"/>
    </row>
    <row r="11" spans="1:4" ht="23.25" hidden="1" thickBot="1" x14ac:dyDescent="0.5">
      <c r="A11" s="82">
        <v>10000</v>
      </c>
      <c r="B11" s="83">
        <f>PMT($B9,$B4,A11*(-1))</f>
        <v>442.12546502707295</v>
      </c>
      <c r="C11" s="69"/>
      <c r="D11" s="70"/>
    </row>
    <row r="12" spans="1:4" ht="23.25" hidden="1" thickBot="1" x14ac:dyDescent="0.5">
      <c r="A12" s="84" t="s">
        <v>106</v>
      </c>
      <c r="B12" s="85">
        <f>ROUNDUP(B11,2)</f>
        <v>442.13</v>
      </c>
      <c r="C12" s="69"/>
      <c r="D12" s="70"/>
    </row>
    <row r="13" spans="1:4" ht="23.25" hidden="1" thickBot="1" x14ac:dyDescent="0.5">
      <c r="A13" s="84" t="s">
        <v>107</v>
      </c>
      <c r="B13" s="86">
        <f>B12*B4</f>
        <v>10611.119999999999</v>
      </c>
      <c r="C13" s="69"/>
      <c r="D13" s="70"/>
    </row>
    <row r="14" spans="1:4" ht="23.25" hidden="1" thickBot="1" x14ac:dyDescent="0.5">
      <c r="A14" s="84" t="s">
        <v>108</v>
      </c>
      <c r="B14" s="86">
        <f>B13-A11</f>
        <v>611.11999999999898</v>
      </c>
      <c r="C14" s="69"/>
      <c r="D14" s="70"/>
    </row>
    <row r="15" spans="1:4" ht="23.25" hidden="1" thickBot="1" x14ac:dyDescent="0.5">
      <c r="A15" s="84" t="s">
        <v>109</v>
      </c>
      <c r="B15" s="87">
        <f>B14/B16</f>
        <v>3.0555999999999948E-2</v>
      </c>
      <c r="C15" s="69"/>
      <c r="D15" s="70"/>
    </row>
    <row r="16" spans="1:4" ht="23.25" hidden="1" thickBot="1" x14ac:dyDescent="0.5">
      <c r="A16" s="88" t="s">
        <v>110</v>
      </c>
      <c r="B16" s="89">
        <f>A11*B3</f>
        <v>20000</v>
      </c>
      <c r="C16" s="69"/>
      <c r="D16" s="70"/>
    </row>
    <row r="17" spans="1:4" ht="23.25" thickBot="1" x14ac:dyDescent="0.5">
      <c r="A17" s="90" t="s">
        <v>111</v>
      </c>
      <c r="B17" s="91">
        <f>B15</f>
        <v>3.0555999999999948E-2</v>
      </c>
      <c r="C17" s="69"/>
      <c r="D17" s="70"/>
    </row>
    <row r="18" spans="1:4" s="68" customFormat="1" ht="25.5" hidden="1" thickBot="1" x14ac:dyDescent="0.55000000000000004">
      <c r="A18" s="92" t="s">
        <v>112</v>
      </c>
      <c r="B18" s="93">
        <f>POWER(1+B9,12)-1</f>
        <v>5.9145235035986454E-2</v>
      </c>
      <c r="C18" s="69"/>
      <c r="D18" s="70"/>
    </row>
    <row r="19" spans="1:4" ht="16.5" thickBot="1" x14ac:dyDescent="0.35">
      <c r="A19" s="94" t="s">
        <v>113</v>
      </c>
      <c r="B19" s="95"/>
      <c r="C19" s="95"/>
      <c r="D19" s="96"/>
    </row>
    <row r="20" spans="1:4" ht="15" x14ac:dyDescent="0.25">
      <c r="A20" s="68"/>
      <c r="B20" s="68"/>
      <c r="C20" s="68"/>
      <c r="D20" s="68"/>
    </row>
  </sheetData>
  <sheetProtection password="C45A" sheet="1" objects="1" scenarios="1"/>
  <protectedRanges>
    <protectedRange sqref="B3" name="Range1"/>
    <protectedRange sqref="B5" name="Range2"/>
    <protectedRange sqref="B6" name="Range3"/>
  </protectedRanges>
  <mergeCells count="2">
    <mergeCell ref="A1:B1"/>
    <mergeCell ref="A2:B2"/>
  </mergeCells>
  <hyperlinks>
    <hyperlink ref="A17" r:id="rId1" display="SOD@fixed Rate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90" zoomScaleNormal="90" workbookViewId="0">
      <selection activeCell="B6" sqref="B6"/>
    </sheetView>
  </sheetViews>
  <sheetFormatPr defaultRowHeight="12.75" x14ac:dyDescent="0.2"/>
  <cols>
    <col min="1" max="1" width="55.140625" bestFit="1" customWidth="1"/>
    <col min="2" max="2" width="28.42578125" bestFit="1" customWidth="1"/>
    <col min="4" max="4" width="21.7109375" customWidth="1"/>
  </cols>
  <sheetData>
    <row r="1" spans="1:4" s="68" customFormat="1" ht="22.5" x14ac:dyDescent="0.25">
      <c r="A1" s="509" t="s">
        <v>100</v>
      </c>
      <c r="B1" s="510"/>
      <c r="C1" s="66"/>
      <c r="D1" s="67"/>
    </row>
    <row r="2" spans="1:4" s="68" customFormat="1" ht="23.25" thickBot="1" x14ac:dyDescent="0.5">
      <c r="A2" s="511" t="s">
        <v>101</v>
      </c>
      <c r="B2" s="512"/>
      <c r="C2" s="69"/>
      <c r="D2" s="70"/>
    </row>
    <row r="3" spans="1:4" s="68" customFormat="1" ht="22.5" x14ac:dyDescent="0.45">
      <c r="A3" s="71" t="s">
        <v>102</v>
      </c>
      <c r="B3" s="72">
        <v>3</v>
      </c>
      <c r="C3" s="69"/>
      <c r="D3" s="70"/>
    </row>
    <row r="4" spans="1:4" ht="22.5" hidden="1" x14ac:dyDescent="0.45">
      <c r="A4" s="73" t="s">
        <v>28</v>
      </c>
      <c r="B4" s="74">
        <f>B3*12</f>
        <v>36</v>
      </c>
      <c r="C4" s="69"/>
      <c r="D4" s="70"/>
    </row>
    <row r="5" spans="1:4" ht="22.5" x14ac:dyDescent="0.45">
      <c r="A5" s="73" t="s">
        <v>103</v>
      </c>
      <c r="B5" s="75">
        <v>2.5600000000000001E-2</v>
      </c>
      <c r="C5" s="69"/>
      <c r="D5" s="70"/>
    </row>
    <row r="6" spans="1:4" ht="22.5" x14ac:dyDescent="0.45">
      <c r="A6" s="73" t="s">
        <v>26</v>
      </c>
      <c r="B6" s="75">
        <f>'FLOATING RATE'!F8</f>
        <v>3.2000000000000001E-2</v>
      </c>
      <c r="C6" s="69"/>
      <c r="D6" s="70"/>
    </row>
    <row r="7" spans="1:4" ht="23.25" thickBot="1" x14ac:dyDescent="0.5">
      <c r="A7" s="73" t="s">
        <v>25</v>
      </c>
      <c r="B7" s="76">
        <f>B5+B6</f>
        <v>5.7599999999999998E-2</v>
      </c>
      <c r="C7" s="69"/>
      <c r="D7" s="70"/>
    </row>
    <row r="8" spans="1:4" ht="23.25" hidden="1" thickBot="1" x14ac:dyDescent="0.5">
      <c r="A8" s="73" t="s">
        <v>24</v>
      </c>
      <c r="B8" s="77">
        <v>12</v>
      </c>
      <c r="C8" s="69"/>
      <c r="D8" s="70"/>
    </row>
    <row r="9" spans="1:4" ht="23.25" hidden="1" thickBot="1" x14ac:dyDescent="0.5">
      <c r="A9" s="78" t="s">
        <v>23</v>
      </c>
      <c r="B9" s="79">
        <f>B7/B8</f>
        <v>4.7999999999999996E-3</v>
      </c>
      <c r="C9" s="69"/>
      <c r="D9" s="70"/>
    </row>
    <row r="10" spans="1:4" ht="23.25" hidden="1" thickBot="1" x14ac:dyDescent="0.5">
      <c r="A10" s="80" t="s">
        <v>104</v>
      </c>
      <c r="B10" s="81" t="s">
        <v>105</v>
      </c>
      <c r="C10" s="69"/>
      <c r="D10" s="70"/>
    </row>
    <row r="11" spans="1:4" ht="23.25" hidden="1" thickBot="1" x14ac:dyDescent="0.5">
      <c r="A11" s="82">
        <v>10000</v>
      </c>
      <c r="B11" s="83">
        <f>PMT($B9,$B4,A11*(-1))</f>
        <v>303.13311751561628</v>
      </c>
      <c r="C11" s="69"/>
      <c r="D11" s="70"/>
    </row>
    <row r="12" spans="1:4" ht="23.25" hidden="1" thickBot="1" x14ac:dyDescent="0.5">
      <c r="A12" s="84" t="s">
        <v>106</v>
      </c>
      <c r="B12" s="85">
        <f>ROUNDUP(B11,2)</f>
        <v>303.14</v>
      </c>
      <c r="C12" s="69"/>
      <c r="D12" s="70"/>
    </row>
    <row r="13" spans="1:4" ht="23.25" hidden="1" thickBot="1" x14ac:dyDescent="0.5">
      <c r="A13" s="84" t="s">
        <v>107</v>
      </c>
      <c r="B13" s="86">
        <f>B12*B4</f>
        <v>10913.039999999999</v>
      </c>
      <c r="C13" s="69"/>
      <c r="D13" s="70"/>
    </row>
    <row r="14" spans="1:4" ht="23.25" hidden="1" thickBot="1" x14ac:dyDescent="0.5">
      <c r="A14" s="84" t="s">
        <v>108</v>
      </c>
      <c r="B14" s="86">
        <f>B13-A11</f>
        <v>913.03999999999905</v>
      </c>
      <c r="C14" s="69"/>
      <c r="D14" s="70"/>
    </row>
    <row r="15" spans="1:4" ht="23.25" hidden="1" thickBot="1" x14ac:dyDescent="0.5">
      <c r="A15" s="84" t="s">
        <v>109</v>
      </c>
      <c r="B15" s="87">
        <f>B14/B16</f>
        <v>3.0434666666666634E-2</v>
      </c>
      <c r="C15" s="69"/>
      <c r="D15" s="70"/>
    </row>
    <row r="16" spans="1:4" ht="23.25" hidden="1" thickBot="1" x14ac:dyDescent="0.5">
      <c r="A16" s="88" t="s">
        <v>110</v>
      </c>
      <c r="B16" s="89">
        <f>A11*B3</f>
        <v>30000</v>
      </c>
      <c r="C16" s="69"/>
      <c r="D16" s="70"/>
    </row>
    <row r="17" spans="1:4" ht="23.25" thickBot="1" x14ac:dyDescent="0.5">
      <c r="A17" s="90" t="s">
        <v>111</v>
      </c>
      <c r="B17" s="91">
        <f>B15</f>
        <v>3.0434666666666634E-2</v>
      </c>
      <c r="C17" s="69"/>
      <c r="D17" s="70"/>
    </row>
    <row r="18" spans="1:4" s="68" customFormat="1" ht="25.5" hidden="1" thickBot="1" x14ac:dyDescent="0.55000000000000004">
      <c r="A18" s="92" t="s">
        <v>112</v>
      </c>
      <c r="B18" s="93">
        <f>POWER(1+B9,12)-1</f>
        <v>5.9145235035986454E-2</v>
      </c>
      <c r="C18" s="69"/>
      <c r="D18" s="70"/>
    </row>
    <row r="19" spans="1:4" ht="16.5" thickBot="1" x14ac:dyDescent="0.35">
      <c r="A19" s="94" t="s">
        <v>113</v>
      </c>
      <c r="B19" s="95"/>
      <c r="C19" s="95"/>
      <c r="D19" s="96"/>
    </row>
    <row r="20" spans="1:4" ht="15" x14ac:dyDescent="0.25">
      <c r="A20" s="68"/>
      <c r="B20" s="68"/>
      <c r="C20" s="68"/>
      <c r="D20" s="68"/>
    </row>
  </sheetData>
  <sheetProtection password="C45A" sheet="1" objects="1" scenarios="1"/>
  <protectedRanges>
    <protectedRange sqref="B3" name="Range1"/>
    <protectedRange sqref="B5" name="Range2"/>
    <protectedRange sqref="B6" name="Range3"/>
  </protectedRanges>
  <mergeCells count="2">
    <mergeCell ref="A1:B1"/>
    <mergeCell ref="A2:B2"/>
  </mergeCells>
  <hyperlinks>
    <hyperlink ref="A17" r:id="rId1" display="SOD@fixed Rate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90" zoomScaleNormal="90" workbookViewId="0">
      <selection activeCell="B6" sqref="B6"/>
    </sheetView>
  </sheetViews>
  <sheetFormatPr defaultRowHeight="12.75" x14ac:dyDescent="0.2"/>
  <cols>
    <col min="1" max="1" width="55.140625" bestFit="1" customWidth="1"/>
    <col min="2" max="2" width="28.42578125" bestFit="1" customWidth="1"/>
    <col min="4" max="4" width="21.7109375" customWidth="1"/>
  </cols>
  <sheetData>
    <row r="1" spans="1:4" s="68" customFormat="1" ht="22.5" x14ac:dyDescent="0.25">
      <c r="A1" s="509" t="s">
        <v>100</v>
      </c>
      <c r="B1" s="510"/>
      <c r="C1" s="66"/>
      <c r="D1" s="67"/>
    </row>
    <row r="2" spans="1:4" s="68" customFormat="1" ht="23.25" thickBot="1" x14ac:dyDescent="0.5">
      <c r="A2" s="511" t="s">
        <v>101</v>
      </c>
      <c r="B2" s="512"/>
      <c r="C2" s="69"/>
      <c r="D2" s="70"/>
    </row>
    <row r="3" spans="1:4" s="68" customFormat="1" ht="22.5" x14ac:dyDescent="0.45">
      <c r="A3" s="71" t="s">
        <v>102</v>
      </c>
      <c r="B3" s="72">
        <v>4</v>
      </c>
      <c r="C3" s="69"/>
      <c r="D3" s="70"/>
    </row>
    <row r="4" spans="1:4" ht="22.5" hidden="1" x14ac:dyDescent="0.45">
      <c r="A4" s="73" t="s">
        <v>28</v>
      </c>
      <c r="B4" s="74">
        <f>B3*12</f>
        <v>48</v>
      </c>
      <c r="C4" s="69"/>
      <c r="D4" s="70"/>
    </row>
    <row r="5" spans="1:4" ht="22.5" x14ac:dyDescent="0.45">
      <c r="A5" s="73" t="s">
        <v>103</v>
      </c>
      <c r="B5" s="316">
        <v>2.5600000000000001E-2</v>
      </c>
      <c r="C5" s="69"/>
      <c r="D5" s="70"/>
    </row>
    <row r="6" spans="1:4" ht="22.5" x14ac:dyDescent="0.45">
      <c r="A6" s="73" t="s">
        <v>26</v>
      </c>
      <c r="B6" s="75">
        <f>'FLOATING RATE'!G8</f>
        <v>3.9199999999999999E-2</v>
      </c>
      <c r="C6" s="69"/>
      <c r="D6" s="70"/>
    </row>
    <row r="7" spans="1:4" ht="23.25" thickBot="1" x14ac:dyDescent="0.5">
      <c r="A7" s="73" t="s">
        <v>25</v>
      </c>
      <c r="B7" s="76">
        <f>B5+B6</f>
        <v>6.4799999999999996E-2</v>
      </c>
      <c r="C7" s="69"/>
      <c r="D7" s="70"/>
    </row>
    <row r="8" spans="1:4" ht="23.25" hidden="1" thickBot="1" x14ac:dyDescent="0.5">
      <c r="A8" s="73" t="s">
        <v>24</v>
      </c>
      <c r="B8" s="77">
        <v>12</v>
      </c>
      <c r="C8" s="69"/>
      <c r="D8" s="70"/>
    </row>
    <row r="9" spans="1:4" ht="23.25" hidden="1" thickBot="1" x14ac:dyDescent="0.5">
      <c r="A9" s="78" t="s">
        <v>23</v>
      </c>
      <c r="B9" s="79">
        <f>B7/B8</f>
        <v>5.3999999999999994E-3</v>
      </c>
      <c r="C9" s="69"/>
      <c r="D9" s="70"/>
    </row>
    <row r="10" spans="1:4" ht="23.25" hidden="1" thickBot="1" x14ac:dyDescent="0.5">
      <c r="A10" s="80" t="s">
        <v>104</v>
      </c>
      <c r="B10" s="81" t="s">
        <v>105</v>
      </c>
      <c r="C10" s="69"/>
      <c r="D10" s="70"/>
    </row>
    <row r="11" spans="1:4" ht="23.25" hidden="1" thickBot="1" x14ac:dyDescent="0.5">
      <c r="A11" s="82">
        <v>10000</v>
      </c>
      <c r="B11" s="83">
        <f>PMT($B9,$B4,A11*(-1))</f>
        <v>237.05729695857863</v>
      </c>
      <c r="C11" s="69"/>
      <c r="D11" s="70"/>
    </row>
    <row r="12" spans="1:4" ht="23.25" hidden="1" thickBot="1" x14ac:dyDescent="0.5">
      <c r="A12" s="84" t="s">
        <v>106</v>
      </c>
      <c r="B12" s="85">
        <f>ROUNDUP(B11,2)</f>
        <v>237.06</v>
      </c>
      <c r="C12" s="69"/>
      <c r="D12" s="70"/>
    </row>
    <row r="13" spans="1:4" ht="23.25" hidden="1" thickBot="1" x14ac:dyDescent="0.5">
      <c r="A13" s="84" t="s">
        <v>107</v>
      </c>
      <c r="B13" s="86">
        <f>B12*B4</f>
        <v>11378.880000000001</v>
      </c>
      <c r="C13" s="69"/>
      <c r="D13" s="70"/>
    </row>
    <row r="14" spans="1:4" ht="23.25" hidden="1" thickBot="1" x14ac:dyDescent="0.5">
      <c r="A14" s="84" t="s">
        <v>108</v>
      </c>
      <c r="B14" s="86">
        <f>B13-A11</f>
        <v>1378.880000000001</v>
      </c>
      <c r="C14" s="69"/>
      <c r="D14" s="70"/>
    </row>
    <row r="15" spans="1:4" ht="23.25" hidden="1" thickBot="1" x14ac:dyDescent="0.5">
      <c r="A15" s="84" t="s">
        <v>109</v>
      </c>
      <c r="B15" s="87">
        <f>B14/B16</f>
        <v>3.4472000000000023E-2</v>
      </c>
      <c r="C15" s="69"/>
      <c r="D15" s="70"/>
    </row>
    <row r="16" spans="1:4" ht="23.25" hidden="1" thickBot="1" x14ac:dyDescent="0.5">
      <c r="A16" s="88" t="s">
        <v>110</v>
      </c>
      <c r="B16" s="89">
        <f>A11*B3</f>
        <v>40000</v>
      </c>
      <c r="C16" s="69"/>
      <c r="D16" s="70"/>
    </row>
    <row r="17" spans="1:4" ht="23.25" thickBot="1" x14ac:dyDescent="0.5">
      <c r="A17" s="90" t="s">
        <v>111</v>
      </c>
      <c r="B17" s="91">
        <f>B15</f>
        <v>3.4472000000000023E-2</v>
      </c>
      <c r="C17" s="69"/>
      <c r="D17" s="70"/>
    </row>
    <row r="18" spans="1:4" s="68" customFormat="1" ht="25.5" hidden="1" thickBot="1" x14ac:dyDescent="0.55000000000000004">
      <c r="A18" s="92" t="s">
        <v>112</v>
      </c>
      <c r="B18" s="93">
        <f>POWER(1+B9,12)-1</f>
        <v>6.6759626640876535E-2</v>
      </c>
      <c r="C18" s="69"/>
      <c r="D18" s="70"/>
    </row>
    <row r="19" spans="1:4" ht="16.5" thickBot="1" x14ac:dyDescent="0.35">
      <c r="A19" s="94" t="s">
        <v>113</v>
      </c>
      <c r="B19" s="95"/>
      <c r="C19" s="95"/>
      <c r="D19" s="96"/>
    </row>
    <row r="20" spans="1:4" ht="15" x14ac:dyDescent="0.25">
      <c r="A20" s="68"/>
      <c r="B20" s="68"/>
      <c r="C20" s="68"/>
      <c r="D20" s="68"/>
    </row>
  </sheetData>
  <sheetProtection password="C45A" sheet="1" objects="1" scenarios="1"/>
  <protectedRanges>
    <protectedRange sqref="B3" name="Range1"/>
    <protectedRange sqref="B5" name="Range2"/>
    <protectedRange sqref="B6" name="Range3"/>
  </protectedRanges>
  <mergeCells count="2">
    <mergeCell ref="A1:B1"/>
    <mergeCell ref="A2:B2"/>
  </mergeCells>
  <hyperlinks>
    <hyperlink ref="A17" r:id="rId1" display="SOD@fixed Rate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90" zoomScaleNormal="90" workbookViewId="0">
      <selection activeCell="B7" sqref="B7"/>
    </sheetView>
  </sheetViews>
  <sheetFormatPr defaultRowHeight="12.75" x14ac:dyDescent="0.2"/>
  <cols>
    <col min="1" max="1" width="55.140625" bestFit="1" customWidth="1"/>
    <col min="2" max="2" width="28.42578125" bestFit="1" customWidth="1"/>
    <col min="4" max="4" width="21.7109375" customWidth="1"/>
  </cols>
  <sheetData>
    <row r="1" spans="1:4" s="255" customFormat="1" ht="22.5" x14ac:dyDescent="0.25">
      <c r="A1" s="505" t="s">
        <v>100</v>
      </c>
      <c r="B1" s="506"/>
      <c r="C1" s="253"/>
      <c r="D1" s="254"/>
    </row>
    <row r="2" spans="1:4" s="255" customFormat="1" ht="23.25" thickBot="1" x14ac:dyDescent="0.5">
      <c r="A2" s="507" t="s">
        <v>101</v>
      </c>
      <c r="B2" s="508"/>
      <c r="C2" s="256"/>
      <c r="D2" s="257"/>
    </row>
    <row r="3" spans="1:4" s="255" customFormat="1" ht="22.5" x14ac:dyDescent="0.45">
      <c r="A3" s="258" t="s">
        <v>102</v>
      </c>
      <c r="B3" s="259">
        <v>5</v>
      </c>
      <c r="C3" s="256"/>
      <c r="D3" s="257"/>
    </row>
    <row r="4" spans="1:4" ht="22.5" hidden="1" x14ac:dyDescent="0.45">
      <c r="A4" s="260" t="s">
        <v>28</v>
      </c>
      <c r="B4" s="261">
        <f>B3*12</f>
        <v>60</v>
      </c>
      <c r="C4" s="256"/>
      <c r="D4" s="257"/>
    </row>
    <row r="5" spans="1:4" ht="22.5" x14ac:dyDescent="0.45">
      <c r="A5" s="260" t="s">
        <v>103</v>
      </c>
      <c r="B5" s="262">
        <v>2.5600000000000001E-2</v>
      </c>
      <c r="C5" s="256"/>
      <c r="D5" s="257"/>
    </row>
    <row r="6" spans="1:4" ht="22.5" x14ac:dyDescent="0.45">
      <c r="A6" s="260" t="s">
        <v>26</v>
      </c>
      <c r="B6" s="262">
        <f>'FLOATING RATE'!H8</f>
        <v>3.9199999999999999E-2</v>
      </c>
      <c r="C6" s="256"/>
      <c r="D6" s="257"/>
    </row>
    <row r="7" spans="1:4" ht="23.25" thickBot="1" x14ac:dyDescent="0.5">
      <c r="A7" s="260" t="s">
        <v>25</v>
      </c>
      <c r="B7" s="263">
        <f>B5+B6</f>
        <v>6.4799999999999996E-2</v>
      </c>
      <c r="C7" s="256"/>
      <c r="D7" s="257"/>
    </row>
    <row r="8" spans="1:4" ht="23.25" hidden="1" thickBot="1" x14ac:dyDescent="0.5">
      <c r="A8" s="260" t="s">
        <v>24</v>
      </c>
      <c r="B8" s="264">
        <v>12</v>
      </c>
      <c r="C8" s="256"/>
      <c r="D8" s="257"/>
    </row>
    <row r="9" spans="1:4" ht="23.25" hidden="1" thickBot="1" x14ac:dyDescent="0.5">
      <c r="A9" s="265" t="s">
        <v>23</v>
      </c>
      <c r="B9" s="266">
        <f>B7/B8</f>
        <v>5.3999999999999994E-3</v>
      </c>
      <c r="C9" s="256"/>
      <c r="D9" s="257"/>
    </row>
    <row r="10" spans="1:4" ht="23.25" hidden="1" thickBot="1" x14ac:dyDescent="0.5">
      <c r="A10" s="80" t="s">
        <v>104</v>
      </c>
      <c r="B10" s="81" t="s">
        <v>105</v>
      </c>
      <c r="C10" s="256"/>
      <c r="D10" s="257"/>
    </row>
    <row r="11" spans="1:4" ht="23.25" hidden="1" thickBot="1" x14ac:dyDescent="0.5">
      <c r="A11" s="82">
        <v>10000</v>
      </c>
      <c r="B11" s="83">
        <f>PMT($B9,$B4,A11*(-1))</f>
        <v>195.56781616140657</v>
      </c>
      <c r="C11" s="256"/>
      <c r="D11" s="257"/>
    </row>
    <row r="12" spans="1:4" ht="23.25" hidden="1" thickBot="1" x14ac:dyDescent="0.5">
      <c r="A12" s="267" t="s">
        <v>106</v>
      </c>
      <c r="B12" s="268">
        <f>ROUNDUP(B11,2)</f>
        <v>195.57</v>
      </c>
      <c r="C12" s="256"/>
      <c r="D12" s="257"/>
    </row>
    <row r="13" spans="1:4" ht="23.25" hidden="1" thickBot="1" x14ac:dyDescent="0.5">
      <c r="A13" s="267" t="s">
        <v>107</v>
      </c>
      <c r="B13" s="269">
        <f>B12*B4</f>
        <v>11734.199999999999</v>
      </c>
      <c r="C13" s="256"/>
      <c r="D13" s="257"/>
    </row>
    <row r="14" spans="1:4" ht="23.25" hidden="1" thickBot="1" x14ac:dyDescent="0.5">
      <c r="A14" s="267" t="s">
        <v>108</v>
      </c>
      <c r="B14" s="269">
        <f>B13-A11</f>
        <v>1734.1999999999989</v>
      </c>
      <c r="C14" s="256"/>
      <c r="D14" s="257"/>
    </row>
    <row r="15" spans="1:4" ht="23.25" hidden="1" thickBot="1" x14ac:dyDescent="0.5">
      <c r="A15" s="267" t="s">
        <v>109</v>
      </c>
      <c r="B15" s="270">
        <f>B14/B16</f>
        <v>3.4683999999999979E-2</v>
      </c>
      <c r="C15" s="256"/>
      <c r="D15" s="257"/>
    </row>
    <row r="16" spans="1:4" ht="23.25" hidden="1" thickBot="1" x14ac:dyDescent="0.5">
      <c r="A16" s="271" t="s">
        <v>110</v>
      </c>
      <c r="B16" s="272">
        <f>A11*B3</f>
        <v>50000</v>
      </c>
      <c r="C16" s="256"/>
      <c r="D16" s="257"/>
    </row>
    <row r="17" spans="1:4" ht="23.25" thickBot="1" x14ac:dyDescent="0.5">
      <c r="A17" s="90" t="s">
        <v>111</v>
      </c>
      <c r="B17" s="273">
        <f>B15</f>
        <v>3.4683999999999979E-2</v>
      </c>
      <c r="C17" s="256"/>
      <c r="D17" s="257"/>
    </row>
    <row r="18" spans="1:4" s="255" customFormat="1" ht="25.5" hidden="1" thickBot="1" x14ac:dyDescent="0.55000000000000004">
      <c r="A18" s="274" t="s">
        <v>112</v>
      </c>
      <c r="B18" s="275">
        <f>POWER(1+B9,12)-1</f>
        <v>6.6759626640876535E-2</v>
      </c>
      <c r="C18" s="256"/>
      <c r="D18" s="257"/>
    </row>
    <row r="19" spans="1:4" ht="16.5" thickBot="1" x14ac:dyDescent="0.35">
      <c r="A19" s="276" t="s">
        <v>113</v>
      </c>
      <c r="B19" s="277"/>
      <c r="C19" s="277"/>
      <c r="D19" s="278"/>
    </row>
    <row r="20" spans="1:4" ht="15" x14ac:dyDescent="0.25">
      <c r="A20" s="255"/>
      <c r="B20" s="255"/>
      <c r="C20" s="255"/>
      <c r="D20" s="255"/>
    </row>
  </sheetData>
  <sheetProtection password="C45A" sheet="1" objects="1" scenarios="1"/>
  <protectedRanges>
    <protectedRange sqref="B3" name="Range1"/>
    <protectedRange sqref="B5" name="Range2"/>
    <protectedRange sqref="B6" name="Range3"/>
  </protectedRanges>
  <mergeCells count="2">
    <mergeCell ref="A1:B1"/>
    <mergeCell ref="A2:B2"/>
  </mergeCells>
  <hyperlinks>
    <hyperlink ref="A17" r:id="rId1" display="SOD@fixed Rate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90" zoomScaleNormal="90" workbookViewId="0">
      <selection activeCell="B7" sqref="B7"/>
    </sheetView>
  </sheetViews>
  <sheetFormatPr defaultRowHeight="12.75" x14ac:dyDescent="0.2"/>
  <cols>
    <col min="1" max="1" width="55.140625" bestFit="1" customWidth="1"/>
    <col min="2" max="2" width="28.42578125" bestFit="1" customWidth="1"/>
    <col min="4" max="4" width="21.7109375" customWidth="1"/>
  </cols>
  <sheetData>
    <row r="1" spans="1:4" s="255" customFormat="1" ht="22.5" x14ac:dyDescent="0.25">
      <c r="A1" s="505" t="s">
        <v>100</v>
      </c>
      <c r="B1" s="506"/>
      <c r="C1" s="253"/>
      <c r="D1" s="254"/>
    </row>
    <row r="2" spans="1:4" s="255" customFormat="1" ht="23.25" thickBot="1" x14ac:dyDescent="0.5">
      <c r="A2" s="507" t="s">
        <v>101</v>
      </c>
      <c r="B2" s="508"/>
      <c r="C2" s="256"/>
      <c r="D2" s="257"/>
    </row>
    <row r="3" spans="1:4" s="255" customFormat="1" ht="22.5" x14ac:dyDescent="0.45">
      <c r="A3" s="258" t="s">
        <v>102</v>
      </c>
      <c r="B3" s="259">
        <v>6</v>
      </c>
      <c r="C3" s="256"/>
      <c r="D3" s="257"/>
    </row>
    <row r="4" spans="1:4" ht="22.5" hidden="1" x14ac:dyDescent="0.45">
      <c r="A4" s="260" t="s">
        <v>28</v>
      </c>
      <c r="B4" s="261">
        <f>B3*12</f>
        <v>72</v>
      </c>
      <c r="C4" s="256"/>
      <c r="D4" s="257"/>
    </row>
    <row r="5" spans="1:4" ht="22.5" x14ac:dyDescent="0.45">
      <c r="A5" s="260" t="s">
        <v>103</v>
      </c>
      <c r="B5" s="262">
        <v>2.5600000000000001E-2</v>
      </c>
      <c r="C5" s="256"/>
      <c r="D5" s="257"/>
    </row>
    <row r="6" spans="1:4" ht="22.5" x14ac:dyDescent="0.45">
      <c r="A6" s="260" t="s">
        <v>26</v>
      </c>
      <c r="B6" s="262">
        <f>'FLOATING RATE'!I8</f>
        <v>3.9199999999999999E-2</v>
      </c>
      <c r="C6" s="256"/>
      <c r="D6" s="257"/>
    </row>
    <row r="7" spans="1:4" ht="23.25" thickBot="1" x14ac:dyDescent="0.5">
      <c r="A7" s="260" t="s">
        <v>25</v>
      </c>
      <c r="B7" s="263">
        <f>B5+B6</f>
        <v>6.4799999999999996E-2</v>
      </c>
      <c r="C7" s="256"/>
      <c r="D7" s="257"/>
    </row>
    <row r="8" spans="1:4" ht="23.25" hidden="1" thickBot="1" x14ac:dyDescent="0.5">
      <c r="A8" s="260" t="s">
        <v>24</v>
      </c>
      <c r="B8" s="264">
        <v>12</v>
      </c>
      <c r="C8" s="256"/>
      <c r="D8" s="257"/>
    </row>
    <row r="9" spans="1:4" ht="23.25" hidden="1" thickBot="1" x14ac:dyDescent="0.5">
      <c r="A9" s="265" t="s">
        <v>23</v>
      </c>
      <c r="B9" s="266">
        <f>B7/B8</f>
        <v>5.3999999999999994E-3</v>
      </c>
      <c r="C9" s="256"/>
      <c r="D9" s="257"/>
    </row>
    <row r="10" spans="1:4" ht="23.25" hidden="1" thickBot="1" x14ac:dyDescent="0.5">
      <c r="A10" s="80" t="s">
        <v>104</v>
      </c>
      <c r="B10" s="81" t="s">
        <v>105</v>
      </c>
      <c r="C10" s="256"/>
      <c r="D10" s="257"/>
    </row>
    <row r="11" spans="1:4" ht="23.25" hidden="1" thickBot="1" x14ac:dyDescent="0.5">
      <c r="A11" s="82">
        <v>10000</v>
      </c>
      <c r="B11" s="83">
        <f>PMT($B9,$B4,A11*(-1))</f>
        <v>168.00408840560073</v>
      </c>
      <c r="C11" s="256"/>
      <c r="D11" s="257"/>
    </row>
    <row r="12" spans="1:4" ht="23.25" hidden="1" thickBot="1" x14ac:dyDescent="0.5">
      <c r="A12" s="267" t="s">
        <v>106</v>
      </c>
      <c r="B12" s="268">
        <f>ROUNDUP(B11,2)</f>
        <v>168.01</v>
      </c>
      <c r="C12" s="256"/>
      <c r="D12" s="257"/>
    </row>
    <row r="13" spans="1:4" ht="23.25" hidden="1" thickBot="1" x14ac:dyDescent="0.5">
      <c r="A13" s="267" t="s">
        <v>107</v>
      </c>
      <c r="B13" s="269">
        <f>B12*B4</f>
        <v>12096.72</v>
      </c>
      <c r="C13" s="256"/>
      <c r="D13" s="257"/>
    </row>
    <row r="14" spans="1:4" ht="23.25" hidden="1" thickBot="1" x14ac:dyDescent="0.5">
      <c r="A14" s="267" t="s">
        <v>108</v>
      </c>
      <c r="B14" s="269">
        <f>B13-A11</f>
        <v>2096.7199999999993</v>
      </c>
      <c r="C14" s="256"/>
      <c r="D14" s="257"/>
    </row>
    <row r="15" spans="1:4" ht="23.25" hidden="1" thickBot="1" x14ac:dyDescent="0.5">
      <c r="A15" s="267" t="s">
        <v>109</v>
      </c>
      <c r="B15" s="270">
        <f>B14/B16</f>
        <v>3.4945333333333321E-2</v>
      </c>
      <c r="C15" s="256"/>
      <c r="D15" s="257"/>
    </row>
    <row r="16" spans="1:4" ht="23.25" hidden="1" thickBot="1" x14ac:dyDescent="0.5">
      <c r="A16" s="271" t="s">
        <v>110</v>
      </c>
      <c r="B16" s="272">
        <f>A11*B3</f>
        <v>60000</v>
      </c>
      <c r="C16" s="256"/>
      <c r="D16" s="257"/>
    </row>
    <row r="17" spans="1:4" ht="23.25" thickBot="1" x14ac:dyDescent="0.5">
      <c r="A17" s="90" t="s">
        <v>111</v>
      </c>
      <c r="B17" s="273">
        <f>B15</f>
        <v>3.4945333333333321E-2</v>
      </c>
      <c r="C17" s="256"/>
      <c r="D17" s="257"/>
    </row>
    <row r="18" spans="1:4" s="255" customFormat="1" ht="25.5" hidden="1" thickBot="1" x14ac:dyDescent="0.55000000000000004">
      <c r="A18" s="274" t="s">
        <v>112</v>
      </c>
      <c r="B18" s="275">
        <f>POWER(1+B9,12)-1</f>
        <v>6.6759626640876535E-2</v>
      </c>
      <c r="C18" s="256"/>
      <c r="D18" s="257"/>
    </row>
    <row r="19" spans="1:4" ht="16.5" thickBot="1" x14ac:dyDescent="0.35">
      <c r="A19" s="276" t="s">
        <v>113</v>
      </c>
      <c r="B19" s="277"/>
      <c r="C19" s="277"/>
      <c r="D19" s="278"/>
    </row>
    <row r="20" spans="1:4" ht="15" x14ac:dyDescent="0.25">
      <c r="A20" s="255"/>
      <c r="B20" s="255"/>
      <c r="C20" s="255"/>
      <c r="D20" s="255"/>
    </row>
  </sheetData>
  <sheetProtection password="C45A" sheet="1" objects="1" scenarios="1"/>
  <protectedRanges>
    <protectedRange sqref="B3" name="Range1"/>
    <protectedRange sqref="B5" name="Range2"/>
    <protectedRange sqref="B6" name="Range3"/>
  </protectedRanges>
  <mergeCells count="2">
    <mergeCell ref="A1:B1"/>
    <mergeCell ref="A2:B2"/>
  </mergeCells>
  <hyperlinks>
    <hyperlink ref="A17" r:id="rId1" display="SOD@fixed Rate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FIXED RATE back up</vt:lpstr>
      <vt:lpstr>Designer Float</vt:lpstr>
      <vt:lpstr>FLOATING RATE</vt:lpstr>
      <vt:lpstr>Floating to Fixed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Sheet1</vt:lpstr>
      <vt:lpstr>Table 2</vt:lpstr>
      <vt:lpstr>'FIXED RATE back up'!coverage</vt:lpstr>
      <vt:lpstr>'FIXED RATE back up'!Mode</vt:lpstr>
      <vt:lpstr>'FIXED RATE back up'!Mode1</vt:lpstr>
      <vt:lpstr>'FIXED RATE back up'!Mode2</vt:lpstr>
      <vt:lpstr>'FIXED RATE back up'!mode3</vt:lpstr>
      <vt:lpstr>'Designer Float'!Print_Area</vt:lpstr>
      <vt:lpstr>'FIXED RATE back up'!Print_Area</vt:lpstr>
      <vt:lpstr>'FLOATING RATE'!Print_Area</vt:lpstr>
      <vt:lpstr>'FIXED RATE back up'!Program</vt:lpstr>
      <vt:lpstr>'FIXED RATE back up'!Rate1</vt:lpstr>
      <vt:lpstr>'FIXED RATE back up'!Rate2</vt:lpstr>
      <vt:lpstr>'FIXED RATE back up'!type1</vt:lpstr>
      <vt:lpstr>'FIXED RATE back up'!type2</vt:lpstr>
      <vt:lpstr>'FIXED RATE back up'!type3</vt:lpstr>
      <vt:lpstr>'FIXED RATE back up'!type5</vt:lpstr>
      <vt:lpstr>'FIXED RATE back up'!type6</vt:lpstr>
    </vt:vector>
  </TitlesOfParts>
  <Company>BANK ISLAM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Zaaba bin Sulaiman</cp:lastModifiedBy>
  <cp:lastPrinted>2020-07-12T23:51:30Z</cp:lastPrinted>
  <dcterms:created xsi:type="dcterms:W3CDTF">2002-03-06T07:59:33Z</dcterms:created>
  <dcterms:modified xsi:type="dcterms:W3CDTF">2021-07-08T11:17:54Z</dcterms:modified>
</cp:coreProperties>
</file>